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'2019'!$7:$8</definedName>
    <definedName name="_xlnm.Print_Titles" localSheetId="0">'2019'!$7:$8</definedName>
    <definedName name="_xlnm.Print_Area" localSheetId="0">'2019'!$A$1:$D$63</definedName>
  </definedNames>
  <calcPr calcId="145621"/>
</workbook>
</file>

<file path=xl/calcChain.xml><?xml version="1.0" encoding="utf-8"?>
<calcChain xmlns="http://schemas.openxmlformats.org/spreadsheetml/2006/main">
  <c r="D15" i="21" l="1"/>
  <c r="D44" i="21"/>
  <c r="D39" i="21"/>
  <c r="D17" i="21" l="1"/>
  <c r="D28" i="21"/>
  <c r="D13" i="21"/>
  <c r="D12" i="21"/>
  <c r="D31" i="21"/>
  <c r="D30" i="21"/>
  <c r="D22" i="21"/>
  <c r="D32" i="21"/>
  <c r="D27" i="21"/>
  <c r="D26" i="21"/>
  <c r="D42" i="21"/>
  <c r="D55" i="21"/>
  <c r="D41" i="21"/>
  <c r="D33" i="21"/>
  <c r="D53" i="21"/>
  <c r="D54" i="21"/>
  <c r="D38" i="21"/>
  <c r="D45" i="21"/>
  <c r="D37" i="21"/>
  <c r="D52" i="21"/>
  <c r="D50" i="21"/>
  <c r="D16" i="21"/>
  <c r="D60" i="21"/>
  <c r="D36" i="21" l="1"/>
  <c r="D29" i="21"/>
  <c r="D20" i="21"/>
  <c r="D46" i="21"/>
  <c r="D58" i="21"/>
  <c r="D62" i="21"/>
  <c r="D18" i="21"/>
  <c r="D56" i="21"/>
  <c r="D34" i="21"/>
  <c r="D43" i="21"/>
  <c r="D24" i="21" l="1"/>
  <c r="D51" i="21"/>
  <c r="D10" i="21"/>
  <c r="D9" i="21" l="1"/>
</calcChain>
</file>

<file path=xl/sharedStrings.xml><?xml version="1.0" encoding="utf-8"?>
<sst xmlns="http://schemas.openxmlformats.org/spreadsheetml/2006/main" count="173" uniqueCount="79">
  <si>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</si>
  <si>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</si>
  <si>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</si>
  <si>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</si>
  <si>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</si>
  <si>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</si>
  <si>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</si>
  <si>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</si>
  <si>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</si>
  <si>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</si>
  <si>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</si>
  <si>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</si>
  <si>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</si>
  <si>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</si>
  <si>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</si>
  <si>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</si>
  <si>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</si>
  <si>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</si>
  <si>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</si>
  <si>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</si>
  <si>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Сумма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</si>
  <si>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</si>
  <si>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</si>
  <si>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</si>
  <si>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</si>
  <si>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</si>
  <si>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</si>
  <si>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</si>
  <si>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</si>
  <si>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</si>
  <si>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</si>
  <si>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</si>
  <si>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</si>
  <si>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</si>
  <si>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</si>
  <si>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</si>
  <si>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Стационарная медицинская помощь.</t>
  </si>
  <si>
    <t>Другие вопросы в области здравоохранения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</si>
  <si>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</si>
  <si>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</si>
  <si>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</si>
  <si>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</si>
  <si>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</si>
  <si>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</si>
  <si>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</si>
  <si>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</si>
  <si>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</si>
  <si>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</si>
  <si>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</si>
  <si>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</si>
  <si>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</si>
  <si>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</si>
  <si>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</si>
  <si>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</si>
  <si>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</si>
  <si>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</si>
  <si>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</si>
  <si>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</si>
  <si>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</si>
  <si>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</si>
  <si>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</si>
  <si>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</si>
  <si>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</si>
  <si>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</si>
  <si>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</si>
  <si>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</si>
  <si>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</si>
  <si>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</si>
  <si>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</si>
  <si>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</si>
  <si>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Амбулаторная помощь</t>
  </si>
  <si>
    <t>Скорая медицинская помощь</t>
  </si>
  <si>
    <t>Дополнительное образование детей</t>
  </si>
  <si>
    <t>Распределение бюджетных ассигнований по разделам и подразделам классификации расходов бюджета Сосновского муниципального района на 2019 год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</si>
  <si>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</si>
  <si>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</si>
  <si>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</si>
  <si>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</si>
  <si>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Приложение № 6                          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                                                                                                                              "О бюджете Сосновского муниципального района на 2019 год                                                                                                                         и на плановый период 2020 и 2021 годов"                                                                                                                                                          от "19" декабря 2018г. № 513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</si>
</sst>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2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6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3" fontId="0" fillId="0" borderId="0" xfId="3" applyFont="1"/>
    <xf numFmtId="165" fontId="0" fillId="0" borderId="0" xfId="0" applyNumberFormat="1"/>
    <xf numFmtId="164" fontId="6" fillId="0" borderId="0" xfId="3" applyNumberFormat="1" applyFont="1" applyFill="1"/>
    <xf numFmtId="0" fontId="5" fillId="0" borderId="4" xfId="0" applyFont="1" applyBorder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43" fontId="1" fillId="2" borderId="2" xfId="3" applyNumberFormat="1" applyFont="1" applyFill="1" applyBorder="1" applyAlignment="1">
      <alignment vertical="center"/>
    </xf>
    <xf numFmtId="43" fontId="1" fillId="4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/>
    </xf>
    <xf numFmtId="43" fontId="2" fillId="3" borderId="2" xfId="3" applyNumberFormat="1" applyFont="1" applyFill="1" applyBorder="1" applyAlignment="1">
      <alignment vertical="center" wrapText="1"/>
    </xf>
    <xf numFmtId="43" fontId="1" fillId="4" borderId="2" xfId="3" applyNumberFormat="1" applyFont="1" applyFill="1" applyBorder="1" applyAlignment="1">
      <alignment vertical="center" wrapText="1"/>
    </xf>
    <xf numFmtId="43" fontId="2" fillId="3" borderId="2" xfId="3" applyNumberFormat="1" applyFont="1" applyFill="1" applyBorder="1" applyAlignment="1">
      <alignment horizontal="center" vertical="center" wrapText="1"/>
    </xf>
    <xf numFmtId="43" fontId="1" fillId="4" borderId="2" xfId="3" applyNumberFormat="1" applyFont="1" applyFill="1" applyBorder="1" applyAlignment="1">
      <alignment horizontal="center" vertical="center" wrapText="1"/>
    </xf>
    <xf numFmtId="43" fontId="2" fillId="3" borderId="2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showRuler="0" zoomScaleSheetLayoutView="90" zoomScalePageLayoutView="84" workbookViewId="0">
      <selection sqref="A1:D1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6.28515625" style="10" customWidth="1"/>
    <col min="5" max="5" width="20.140625" customWidth="1"/>
    <col min="6" max="21" width="15.7109375" customWidth="1"/>
  </cols>
  <sheetData>
    <row r="1" spans="1:6" s="1" customFormat="1" ht="66.75" customHeight="1" x14ac:dyDescent="0.2">
      <c r="A1" s="45" t="s">
        <v>78</v>
      </c>
      <c r="B1" s="45"/>
      <c r="C1" s="45"/>
      <c r="D1" s="45"/>
      <c r="E1" s="13"/>
      <c r="F1" s="13"/>
    </row>
    <row r="2" spans="1:6" s="1" customFormat="1" ht="29.25" customHeight="1" x14ac:dyDescent="0.2">
      <c r="A2" s="46" t="s">
        <v>73</v>
      </c>
      <c r="B2" s="46"/>
      <c r="C2" s="46"/>
      <c r="D2" s="46"/>
    </row>
    <row r="3" spans="1:6" ht="30" customHeight="1" x14ac:dyDescent="0.2">
      <c r="A3" s="46"/>
      <c r="B3" s="46"/>
      <c r="C3" s="46"/>
      <c r="D3" s="46"/>
    </row>
    <row r="4" spans="1:6" ht="12.75" hidden="1" customHeight="1" x14ac:dyDescent="0.2">
      <c r="A4" s="47"/>
      <c r="B4" s="48"/>
      <c r="C4" s="48"/>
      <c r="D4" s="48"/>
    </row>
    <row r="5" spans="1:6" ht="7.5" customHeight="1" x14ac:dyDescent="0.25">
      <c r="A5" s="15"/>
      <c r="B5" s="15"/>
      <c r="C5" s="15"/>
      <c r="D5" s="15"/>
    </row>
    <row r="6" spans="1:6" ht="12.75" customHeight="1" x14ac:dyDescent="0.25">
      <c r="A6" s="15"/>
      <c r="B6" s="14"/>
      <c r="C6" s="14"/>
      <c r="D6" s="15"/>
    </row>
    <row r="7" spans="1:6" ht="47.25" customHeight="1" x14ac:dyDescent="0.2">
      <c r="A7" s="3" t="s">
        <v>16</v>
      </c>
      <c r="B7" s="4" t="s">
        <v>3</v>
      </c>
      <c r="C7" s="4" t="s">
        <v>4</v>
      </c>
      <c r="D7" s="11" t="s">
        <v>20</v>
      </c>
    </row>
    <row r="8" spans="1:6" x14ac:dyDescent="0.2">
      <c r="A8" s="9" t="s">
        <v>2</v>
      </c>
      <c r="B8" s="9" t="s">
        <v>21</v>
      </c>
      <c r="C8" s="9" t="s">
        <v>0</v>
      </c>
      <c r="D8" s="12" t="s">
        <v>1</v>
      </c>
    </row>
    <row r="9" spans="1:6" ht="18.75" customHeight="1" x14ac:dyDescent="0.2">
      <c r="A9" s="49" t="s">
        <v>52</v>
      </c>
      <c r="B9" s="50"/>
      <c r="C9" s="51"/>
      <c r="D9" s="36">
        <f>D10+D18+D20+D24+D29+D34+D36+D43+D46+D51+D56+D58+D62+D60</f>
        <v>2079902000</v>
      </c>
      <c r="E9" s="16"/>
    </row>
    <row r="10" spans="1:6" ht="15.75" customHeight="1" x14ac:dyDescent="0.2">
      <c r="A10" s="31" t="s">
        <v>19</v>
      </c>
      <c r="B10" s="32" t="s">
        <v>5</v>
      </c>
      <c r="C10" s="32" t="s">
        <v>53</v>
      </c>
      <c r="D10" s="37">
        <f>D11+D12+D13+D15+D16+D17+D14</f>
        <v>110024586.44</v>
      </c>
      <c r="F10" s="17"/>
    </row>
    <row r="11" spans="1:6" ht="18.75" customHeight="1" x14ac:dyDescent="0.2">
      <c r="A11" s="24" t="s">
        <v>54</v>
      </c>
      <c r="B11" s="25" t="s">
        <v>5</v>
      </c>
      <c r="C11" s="25" t="s">
        <v>6</v>
      </c>
      <c r="D11" s="38">
        <v>1967596</v>
      </c>
    </row>
    <row r="12" spans="1:6" ht="27.75" customHeight="1" x14ac:dyDescent="0.2">
      <c r="A12" s="26" t="s">
        <v>43</v>
      </c>
      <c r="B12" s="25" t="s">
        <v>5</v>
      </c>
      <c r="C12" s="25" t="s">
        <v>8</v>
      </c>
      <c r="D12" s="38">
        <f>1380163+11190+40000+416809+170000+650000+1554118+42100</f>
        <v>4264380</v>
      </c>
    </row>
    <row r="13" spans="1:6" ht="26.25" customHeight="1" x14ac:dyDescent="0.2">
      <c r="A13" s="27" t="s">
        <v>22</v>
      </c>
      <c r="B13" s="25" t="s">
        <v>5</v>
      </c>
      <c r="C13" s="25" t="s">
        <v>7</v>
      </c>
      <c r="D13" s="38">
        <f>801800+129900+112800+62400+33657874+350000+10162684+3250500+13978192+380000</f>
        <v>62886150</v>
      </c>
    </row>
    <row r="14" spans="1:6" ht="15.75" customHeight="1" x14ac:dyDescent="0.2">
      <c r="A14" s="27" t="s">
        <v>69</v>
      </c>
      <c r="B14" s="25" t="s">
        <v>5</v>
      </c>
      <c r="C14" s="25" t="s">
        <v>10</v>
      </c>
      <c r="D14" s="38">
        <v>6800</v>
      </c>
    </row>
    <row r="15" spans="1:6" ht="24.75" customHeight="1" x14ac:dyDescent="0.2">
      <c r="A15" s="26" t="s">
        <v>50</v>
      </c>
      <c r="B15" s="25" t="s">
        <v>5</v>
      </c>
      <c r="C15" s="25" t="s">
        <v>14</v>
      </c>
      <c r="D15" s="38">
        <f>17235668+12000+1040971+1000+314374+51000+110000+1171409+1000-3.56</f>
        <v>19937418.440000001</v>
      </c>
    </row>
    <row r="16" spans="1:6" ht="15.75" customHeight="1" x14ac:dyDescent="0.2">
      <c r="A16" s="26" t="s">
        <v>23</v>
      </c>
      <c r="B16" s="25" t="s">
        <v>5</v>
      </c>
      <c r="C16" s="25" t="s">
        <v>15</v>
      </c>
      <c r="D16" s="38">
        <f>2000000+501400</f>
        <v>2501400</v>
      </c>
      <c r="E16" s="21"/>
    </row>
    <row r="17" spans="1:5" ht="15.75" customHeight="1" x14ac:dyDescent="0.2">
      <c r="A17" s="28" t="s">
        <v>24</v>
      </c>
      <c r="B17" s="25" t="s">
        <v>5</v>
      </c>
      <c r="C17" s="25" t="s">
        <v>68</v>
      </c>
      <c r="D17" s="38">
        <f>220000+3700000+50000+30000+600000+1470000+1020000+55000+5000+11310842</f>
        <v>18460842</v>
      </c>
      <c r="E17" s="21"/>
    </row>
    <row r="18" spans="1:5" ht="15.75" customHeight="1" x14ac:dyDescent="0.2">
      <c r="A18" s="33" t="s">
        <v>55</v>
      </c>
      <c r="B18" s="32" t="s">
        <v>6</v>
      </c>
      <c r="C18" s="32" t="s">
        <v>53</v>
      </c>
      <c r="D18" s="37">
        <f>D19</f>
        <v>3495100</v>
      </c>
      <c r="E18" s="21"/>
    </row>
    <row r="19" spans="1:5" ht="15.75" customHeight="1" x14ac:dyDescent="0.2">
      <c r="A19" s="26" t="s">
        <v>49</v>
      </c>
      <c r="B19" s="25" t="s">
        <v>6</v>
      </c>
      <c r="C19" s="25" t="s">
        <v>8</v>
      </c>
      <c r="D19" s="38">
        <v>3495100</v>
      </c>
      <c r="E19" s="21"/>
    </row>
    <row r="20" spans="1:5" ht="15.75" customHeight="1" x14ac:dyDescent="0.2">
      <c r="A20" s="34" t="s">
        <v>56</v>
      </c>
      <c r="B20" s="32" t="s">
        <v>8</v>
      </c>
      <c r="C20" s="32" t="s">
        <v>53</v>
      </c>
      <c r="D20" s="37">
        <f>D21+D22+D23</f>
        <v>5233100</v>
      </c>
      <c r="E20" s="21"/>
    </row>
    <row r="21" spans="1:5" ht="15.75" customHeight="1" x14ac:dyDescent="0.2">
      <c r="A21" s="28" t="s">
        <v>25</v>
      </c>
      <c r="B21" s="25" t="s">
        <v>8</v>
      </c>
      <c r="C21" s="25" t="s">
        <v>7</v>
      </c>
      <c r="D21" s="38">
        <v>3791600</v>
      </c>
      <c r="E21" s="21"/>
    </row>
    <row r="22" spans="1:5" ht="24.75" customHeight="1" x14ac:dyDescent="0.2">
      <c r="A22" s="26" t="s">
        <v>26</v>
      </c>
      <c r="B22" s="25" t="s">
        <v>8</v>
      </c>
      <c r="C22" s="25" t="s">
        <v>11</v>
      </c>
      <c r="D22" s="38">
        <f>200000+700000</f>
        <v>900000</v>
      </c>
      <c r="E22" s="21"/>
    </row>
    <row r="23" spans="1:5" ht="17.25" customHeight="1" x14ac:dyDescent="0.2">
      <c r="A23" s="26" t="s">
        <v>74</v>
      </c>
      <c r="B23" s="25" t="s">
        <v>8</v>
      </c>
      <c r="C23" s="25" t="s">
        <v>17</v>
      </c>
      <c r="D23" s="38">
        <v>541500</v>
      </c>
      <c r="E23" s="21"/>
    </row>
    <row r="24" spans="1:5" ht="17.25" customHeight="1" x14ac:dyDescent="0.2">
      <c r="A24" s="34" t="s">
        <v>57</v>
      </c>
      <c r="B24" s="32" t="s">
        <v>7</v>
      </c>
      <c r="C24" s="32" t="s">
        <v>53</v>
      </c>
      <c r="D24" s="37">
        <f>D25+D26+D27+D28</f>
        <v>44217961</v>
      </c>
      <c r="E24" s="21"/>
    </row>
    <row r="25" spans="1:5" ht="17.25" customHeight="1" x14ac:dyDescent="0.2">
      <c r="A25" s="28" t="s">
        <v>27</v>
      </c>
      <c r="B25" s="25" t="s">
        <v>7</v>
      </c>
      <c r="C25" s="25" t="s">
        <v>5</v>
      </c>
      <c r="D25" s="38">
        <v>410000</v>
      </c>
      <c r="E25" s="21"/>
    </row>
    <row r="26" spans="1:5" ht="15.75" customHeight="1" x14ac:dyDescent="0.2">
      <c r="A26" s="26" t="s">
        <v>28</v>
      </c>
      <c r="B26" s="25" t="s">
        <v>7</v>
      </c>
      <c r="C26" s="25" t="s">
        <v>10</v>
      </c>
      <c r="D26" s="38">
        <f>577000+336300+200600+2000</f>
        <v>1115900</v>
      </c>
      <c r="E26" s="21"/>
    </row>
    <row r="27" spans="1:5" ht="15.75" customHeight="1" x14ac:dyDescent="0.2">
      <c r="A27" s="26" t="s">
        <v>29</v>
      </c>
      <c r="B27" s="25" t="s">
        <v>7</v>
      </c>
      <c r="C27" s="25" t="s">
        <v>11</v>
      </c>
      <c r="D27" s="38">
        <f>2000000+3000000+25000000</f>
        <v>30000000</v>
      </c>
      <c r="E27" s="21"/>
    </row>
    <row r="28" spans="1:5" ht="15.75" customHeight="1" x14ac:dyDescent="0.2">
      <c r="A28" s="28" t="s">
        <v>30</v>
      </c>
      <c r="B28" s="25" t="s">
        <v>7</v>
      </c>
      <c r="C28" s="25" t="s">
        <v>12</v>
      </c>
      <c r="D28" s="38">
        <f>100000+6839471+2070+2065520+280000+865000+1500000+1010000+30000</f>
        <v>12692061</v>
      </c>
      <c r="E28" s="21"/>
    </row>
    <row r="29" spans="1:5" ht="15.75" customHeight="1" x14ac:dyDescent="0.2">
      <c r="A29" s="33" t="s">
        <v>58</v>
      </c>
      <c r="B29" s="32" t="s">
        <v>10</v>
      </c>
      <c r="C29" s="32" t="s">
        <v>53</v>
      </c>
      <c r="D29" s="37">
        <f>D30+D31+D32+D33</f>
        <v>64480300</v>
      </c>
      <c r="E29" s="21"/>
    </row>
    <row r="30" spans="1:5" ht="15.75" customHeight="1" x14ac:dyDescent="0.2">
      <c r="A30" s="28" t="s">
        <v>31</v>
      </c>
      <c r="B30" s="25" t="s">
        <v>10</v>
      </c>
      <c r="C30" s="25" t="s">
        <v>5</v>
      </c>
      <c r="D30" s="38">
        <f>600000+20000</f>
        <v>620000</v>
      </c>
      <c r="E30" s="21"/>
    </row>
    <row r="31" spans="1:5" ht="15.75" customHeight="1" x14ac:dyDescent="0.2">
      <c r="A31" s="28" t="s">
        <v>32</v>
      </c>
      <c r="B31" s="25" t="s">
        <v>10</v>
      </c>
      <c r="C31" s="25" t="s">
        <v>6</v>
      </c>
      <c r="D31" s="38">
        <f>500000+13200000+500000+500000</f>
        <v>14700000</v>
      </c>
      <c r="E31" s="21"/>
    </row>
    <row r="32" spans="1:5" ht="15.75" customHeight="1" x14ac:dyDescent="0.2">
      <c r="A32" s="28" t="s">
        <v>33</v>
      </c>
      <c r="B32" s="25" t="s">
        <v>10</v>
      </c>
      <c r="C32" s="25" t="s">
        <v>8</v>
      </c>
      <c r="D32" s="38">
        <f>3500600+1000000+12000000+840000</f>
        <v>17340600</v>
      </c>
      <c r="E32" s="21"/>
    </row>
    <row r="33" spans="1:8" ht="15.75" customHeight="1" x14ac:dyDescent="0.2">
      <c r="A33" s="28" t="s">
        <v>32</v>
      </c>
      <c r="B33" s="25" t="s">
        <v>10</v>
      </c>
      <c r="C33" s="25" t="s">
        <v>10</v>
      </c>
      <c r="D33" s="38">
        <f>26000000+1500000+3319700+1000000</f>
        <v>31819700</v>
      </c>
      <c r="E33" s="21"/>
    </row>
    <row r="34" spans="1:8" ht="15.75" customHeight="1" x14ac:dyDescent="0.2">
      <c r="A34" s="33" t="s">
        <v>59</v>
      </c>
      <c r="B34" s="32" t="s">
        <v>14</v>
      </c>
      <c r="C34" s="32" t="s">
        <v>53</v>
      </c>
      <c r="D34" s="37">
        <f>D35</f>
        <v>100000</v>
      </c>
      <c r="E34" s="21"/>
    </row>
    <row r="35" spans="1:8" ht="15.75" customHeight="1" x14ac:dyDescent="0.2">
      <c r="A35" s="28" t="s">
        <v>34</v>
      </c>
      <c r="B35" s="25" t="s">
        <v>14</v>
      </c>
      <c r="C35" s="25" t="s">
        <v>10</v>
      </c>
      <c r="D35" s="39">
        <v>100000</v>
      </c>
      <c r="E35" s="22"/>
      <c r="F35" s="7"/>
      <c r="G35" s="44"/>
      <c r="H35" s="44"/>
    </row>
    <row r="36" spans="1:8" ht="15.75" customHeight="1" x14ac:dyDescent="0.2">
      <c r="A36" s="33" t="s">
        <v>60</v>
      </c>
      <c r="B36" s="32" t="s">
        <v>13</v>
      </c>
      <c r="C36" s="32" t="s">
        <v>53</v>
      </c>
      <c r="D36" s="40">
        <f>D37+D38+D39+D42+D41+D40</f>
        <v>1243801168</v>
      </c>
      <c r="E36" s="23"/>
      <c r="F36" s="7"/>
      <c r="G36" s="44"/>
      <c r="H36" s="44"/>
    </row>
    <row r="37" spans="1:8" ht="15.75" customHeight="1" x14ac:dyDescent="0.2">
      <c r="A37" s="26" t="s">
        <v>44</v>
      </c>
      <c r="B37" s="25" t="s">
        <v>13</v>
      </c>
      <c r="C37" s="25" t="s">
        <v>5</v>
      </c>
      <c r="D37" s="39">
        <f>726880+1258800+43689990+235436000+3749500+17335000+129075979+4000000+9000000</f>
        <v>444272149</v>
      </c>
      <c r="E37" s="23"/>
      <c r="F37" s="7"/>
      <c r="G37" s="44"/>
      <c r="H37" s="44"/>
    </row>
    <row r="38" spans="1:8" ht="15.75" customHeight="1" x14ac:dyDescent="0.2">
      <c r="A38" s="26" t="s">
        <v>40</v>
      </c>
      <c r="B38" s="25" t="s">
        <v>13</v>
      </c>
      <c r="C38" s="25" t="s">
        <v>6</v>
      </c>
      <c r="D38" s="39">
        <f>25000000+1000000+55000+396110400+70500000+8011300+51000+121832690+2586900+197020+1694830+152590+831600+2805170+188610+1897560+4397480+3654000+500000+200000+54906600</f>
        <v>696572750</v>
      </c>
      <c r="E38" s="22"/>
      <c r="F38" s="7"/>
      <c r="G38" s="44"/>
      <c r="H38" s="44"/>
    </row>
    <row r="39" spans="1:8" ht="15.75" customHeight="1" x14ac:dyDescent="0.2">
      <c r="A39" s="26" t="s">
        <v>72</v>
      </c>
      <c r="B39" s="25" t="s">
        <v>13</v>
      </c>
      <c r="C39" s="25" t="s">
        <v>8</v>
      </c>
      <c r="D39" s="39">
        <f>32895300+100000+23259157</f>
        <v>56254457</v>
      </c>
      <c r="E39" s="19"/>
      <c r="F39" s="7"/>
      <c r="G39" s="44"/>
      <c r="H39" s="44"/>
    </row>
    <row r="40" spans="1:8" ht="15.75" customHeight="1" x14ac:dyDescent="0.2">
      <c r="A40" s="26" t="s">
        <v>75</v>
      </c>
      <c r="B40" s="25" t="s">
        <v>13</v>
      </c>
      <c r="C40" s="25" t="s">
        <v>10</v>
      </c>
      <c r="D40" s="39">
        <v>100000</v>
      </c>
      <c r="E40" s="19"/>
      <c r="F40" s="7"/>
      <c r="G40" s="44"/>
      <c r="H40" s="44"/>
    </row>
    <row r="41" spans="1:8" ht="15.75" customHeight="1" x14ac:dyDescent="0.2">
      <c r="A41" s="26" t="s">
        <v>67</v>
      </c>
      <c r="B41" s="25" t="s">
        <v>13</v>
      </c>
      <c r="C41" s="25" t="s">
        <v>13</v>
      </c>
      <c r="D41" s="39">
        <f>1232700+4500000+267000+280000</f>
        <v>6279700</v>
      </c>
      <c r="E41" s="19"/>
      <c r="F41" s="7"/>
      <c r="G41" s="44"/>
      <c r="H41" s="44"/>
    </row>
    <row r="42" spans="1:8" ht="15.75" customHeight="1" x14ac:dyDescent="0.2">
      <c r="A42" s="26" t="s">
        <v>45</v>
      </c>
      <c r="B42" s="25" t="s">
        <v>13</v>
      </c>
      <c r="C42" s="25" t="s">
        <v>11</v>
      </c>
      <c r="D42" s="39">
        <f>100000+369500+124300+500000+2813800+7200000+1235400+5187165+1520000+800000+3500000+3320263+11993984+127700+1500000+30000</f>
        <v>40322112</v>
      </c>
      <c r="E42" s="19"/>
      <c r="F42" s="7"/>
      <c r="G42" s="44"/>
      <c r="H42" s="44"/>
    </row>
    <row r="43" spans="1:8" ht="15.75" customHeight="1" x14ac:dyDescent="0.2">
      <c r="A43" s="34" t="s">
        <v>61</v>
      </c>
      <c r="B43" s="32" t="s">
        <v>9</v>
      </c>
      <c r="C43" s="32" t="s">
        <v>53</v>
      </c>
      <c r="D43" s="40">
        <f>D44+D45</f>
        <v>108288550</v>
      </c>
      <c r="E43" s="19"/>
      <c r="F43" s="7"/>
      <c r="G43" s="44"/>
      <c r="H43" s="44"/>
    </row>
    <row r="44" spans="1:8" ht="15.75" customHeight="1" x14ac:dyDescent="0.2">
      <c r="A44" s="26" t="s">
        <v>41</v>
      </c>
      <c r="B44" s="25" t="s">
        <v>9</v>
      </c>
      <c r="C44" s="25" t="s">
        <v>5</v>
      </c>
      <c r="D44" s="39">
        <f>60601000+1500000+6500+2000+8000+16526900+2100+4991100+740150+906000+350000+2600+100+1168200+352800+105530+157800+100000+13000+2780000</f>
        <v>90313780</v>
      </c>
      <c r="E44" s="19"/>
      <c r="F44" s="7"/>
      <c r="G44" s="44"/>
      <c r="H44" s="44"/>
    </row>
    <row r="45" spans="1:8" ht="15.75" customHeight="1" x14ac:dyDescent="0.2">
      <c r="A45" s="24" t="s">
        <v>42</v>
      </c>
      <c r="B45" s="25" t="s">
        <v>9</v>
      </c>
      <c r="C45" s="25" t="s">
        <v>7</v>
      </c>
      <c r="D45" s="39">
        <f>1098000+14000+331600+51000+71000+12127000+2100+3662500+422540+138830+200+3000+30000+23000</f>
        <v>17974770</v>
      </c>
      <c r="E45" s="19"/>
      <c r="F45" s="7"/>
      <c r="G45" s="44"/>
      <c r="H45" s="44"/>
    </row>
    <row r="46" spans="1:8" ht="15.75" customHeight="1" x14ac:dyDescent="0.2">
      <c r="A46" s="31" t="s">
        <v>62</v>
      </c>
      <c r="B46" s="32" t="s">
        <v>11</v>
      </c>
      <c r="C46" s="32" t="s">
        <v>53</v>
      </c>
      <c r="D46" s="40">
        <f>SUM(D47:D50)</f>
        <v>19325500</v>
      </c>
      <c r="E46" s="19"/>
      <c r="F46" s="7"/>
      <c r="G46" s="44"/>
      <c r="H46" s="44"/>
    </row>
    <row r="47" spans="1:8" ht="15.75" customHeight="1" x14ac:dyDescent="0.2">
      <c r="A47" s="29" t="s">
        <v>36</v>
      </c>
      <c r="B47" s="25" t="s">
        <v>11</v>
      </c>
      <c r="C47" s="25" t="s">
        <v>5</v>
      </c>
      <c r="D47" s="39">
        <v>5048127</v>
      </c>
      <c r="E47" s="19"/>
      <c r="F47" s="7"/>
      <c r="G47" s="44"/>
      <c r="H47" s="44"/>
    </row>
    <row r="48" spans="1:8" ht="15.75" customHeight="1" x14ac:dyDescent="0.2">
      <c r="A48" s="29" t="s">
        <v>70</v>
      </c>
      <c r="B48" s="25" t="s">
        <v>11</v>
      </c>
      <c r="C48" s="25" t="s">
        <v>6</v>
      </c>
      <c r="D48" s="39">
        <v>7348320</v>
      </c>
      <c r="E48" s="19"/>
      <c r="F48" s="7"/>
      <c r="G48" s="44"/>
      <c r="H48" s="44"/>
    </row>
    <row r="49" spans="1:8" ht="15.75" customHeight="1" x14ac:dyDescent="0.2">
      <c r="A49" s="29" t="s">
        <v>71</v>
      </c>
      <c r="B49" s="25" t="s">
        <v>11</v>
      </c>
      <c r="C49" s="25" t="s">
        <v>7</v>
      </c>
      <c r="D49" s="39">
        <v>3929053</v>
      </c>
      <c r="E49" s="19"/>
      <c r="F49" s="7"/>
      <c r="G49" s="44"/>
      <c r="H49" s="44"/>
    </row>
    <row r="50" spans="1:8" ht="15.75" customHeight="1" x14ac:dyDescent="0.2">
      <c r="A50" s="24" t="s">
        <v>37</v>
      </c>
      <c r="B50" s="25" t="s">
        <v>11</v>
      </c>
      <c r="C50" s="25" t="s">
        <v>11</v>
      </c>
      <c r="D50" s="39">
        <f>2300000+525000+100000+75000</f>
        <v>3000000</v>
      </c>
      <c r="E50" s="19"/>
      <c r="F50" s="7"/>
      <c r="G50" s="44"/>
      <c r="H50" s="44"/>
    </row>
    <row r="51" spans="1:8" ht="15.75" customHeight="1" x14ac:dyDescent="0.2">
      <c r="A51" s="31" t="s">
        <v>63</v>
      </c>
      <c r="B51" s="32" t="s">
        <v>17</v>
      </c>
      <c r="C51" s="32" t="s">
        <v>53</v>
      </c>
      <c r="D51" s="40">
        <f>D52+D53+D54+D55</f>
        <v>427207531</v>
      </c>
      <c r="E51" s="7"/>
      <c r="F51" s="7"/>
      <c r="G51" s="7"/>
      <c r="H51" s="7"/>
    </row>
    <row r="52" spans="1:8" ht="15.75" customHeight="1" x14ac:dyDescent="0.2">
      <c r="A52" s="24" t="s">
        <v>47</v>
      </c>
      <c r="B52" s="25" t="s">
        <v>17</v>
      </c>
      <c r="C52" s="25" t="s">
        <v>6</v>
      </c>
      <c r="D52" s="41">
        <f>29881900</f>
        <v>29881900</v>
      </c>
      <c r="E52" s="7"/>
      <c r="F52" s="7"/>
      <c r="G52" s="7"/>
      <c r="H52" s="7"/>
    </row>
    <row r="53" spans="1:8" ht="15.75" customHeight="1" x14ac:dyDescent="0.2">
      <c r="A53" s="26" t="s">
        <v>46</v>
      </c>
      <c r="B53" s="25" t="s">
        <v>17</v>
      </c>
      <c r="C53" s="25" t="s">
        <v>8</v>
      </c>
      <c r="D53" s="41">
        <f>16605200+31586900+3177800+23678400+70100+11000+1311000+30440500+2582900+8875600+20322000+8754400+3097400+36071000+17100+54658100+55396100+925600+4000+218600+7558131+550000+2100000</f>
        <v>308011831</v>
      </c>
      <c r="E53" s="20"/>
      <c r="F53" s="20"/>
      <c r="G53" s="7"/>
      <c r="H53" s="7"/>
    </row>
    <row r="54" spans="1:8" ht="15.75" customHeight="1" x14ac:dyDescent="0.2">
      <c r="A54" s="27" t="s">
        <v>38</v>
      </c>
      <c r="B54" s="25" t="s">
        <v>17</v>
      </c>
      <c r="C54" s="25" t="s">
        <v>7</v>
      </c>
      <c r="D54" s="41">
        <f>4901300+10998930+456070+18844700+32529500</f>
        <v>67730500</v>
      </c>
      <c r="E54" s="7"/>
      <c r="F54" s="7"/>
      <c r="G54" s="7"/>
      <c r="H54" s="7"/>
    </row>
    <row r="55" spans="1:8" ht="15.75" customHeight="1" x14ac:dyDescent="0.2">
      <c r="A55" s="26" t="s">
        <v>48</v>
      </c>
      <c r="B55" s="25" t="s">
        <v>17</v>
      </c>
      <c r="C55" s="25" t="s">
        <v>14</v>
      </c>
      <c r="D55" s="41">
        <f>9949500+2956700+3681900+4198500+303700+185000+70000+20000+218000</f>
        <v>21583300</v>
      </c>
      <c r="E55" s="7"/>
      <c r="F55" s="7"/>
      <c r="G55" s="7"/>
      <c r="H55" s="7"/>
    </row>
    <row r="56" spans="1:8" ht="15.75" customHeight="1" x14ac:dyDescent="0.2">
      <c r="A56" s="34" t="s">
        <v>64</v>
      </c>
      <c r="B56" s="32" t="s">
        <v>15</v>
      </c>
      <c r="C56" s="32" t="s">
        <v>53</v>
      </c>
      <c r="D56" s="42">
        <f>D57</f>
        <v>4874500</v>
      </c>
      <c r="E56" s="7"/>
      <c r="F56" s="7"/>
      <c r="G56" s="7"/>
      <c r="H56" s="7"/>
    </row>
    <row r="57" spans="1:8" ht="15.75" customHeight="1" x14ac:dyDescent="0.2">
      <c r="A57" s="28" t="s">
        <v>35</v>
      </c>
      <c r="B57" s="25" t="s">
        <v>15</v>
      </c>
      <c r="C57" s="25" t="s">
        <v>6</v>
      </c>
      <c r="D57" s="43">
        <v>4874500</v>
      </c>
      <c r="E57" s="5"/>
      <c r="F57" s="6"/>
      <c r="G57" s="5"/>
      <c r="H57" s="5"/>
    </row>
    <row r="58" spans="1:8" ht="15.75" customHeight="1" x14ac:dyDescent="0.2">
      <c r="A58" s="33" t="s">
        <v>65</v>
      </c>
      <c r="B58" s="32" t="s">
        <v>12</v>
      </c>
      <c r="C58" s="32" t="s">
        <v>53</v>
      </c>
      <c r="D58" s="37">
        <f>D59</f>
        <v>2300000</v>
      </c>
      <c r="E58" s="5"/>
      <c r="F58" s="6"/>
      <c r="G58" s="5"/>
      <c r="H58" s="5"/>
    </row>
    <row r="59" spans="1:8" ht="15" customHeight="1" x14ac:dyDescent="0.2">
      <c r="A59" s="26" t="s">
        <v>39</v>
      </c>
      <c r="B59" s="25" t="s">
        <v>12</v>
      </c>
      <c r="C59" s="25" t="s">
        <v>6</v>
      </c>
      <c r="D59" s="39">
        <v>2300000</v>
      </c>
      <c r="E59" s="5"/>
      <c r="F59" s="6"/>
      <c r="G59" s="5"/>
      <c r="H59" s="5"/>
    </row>
    <row r="60" spans="1:8" ht="15" customHeight="1" x14ac:dyDescent="0.2">
      <c r="A60" s="35" t="s">
        <v>77</v>
      </c>
      <c r="B60" s="32" t="s">
        <v>68</v>
      </c>
      <c r="C60" s="32" t="s">
        <v>53</v>
      </c>
      <c r="D60" s="37">
        <f>D61</f>
        <v>12703.56</v>
      </c>
      <c r="E60" s="5"/>
      <c r="F60" s="6"/>
      <c r="G60" s="5"/>
      <c r="H60" s="5"/>
    </row>
    <row r="61" spans="1:8" ht="15" customHeight="1" x14ac:dyDescent="0.2">
      <c r="A61" s="30" t="s">
        <v>76</v>
      </c>
      <c r="B61" s="25" t="s">
        <v>68</v>
      </c>
      <c r="C61" s="25" t="s">
        <v>5</v>
      </c>
      <c r="D61" s="39">
        <v>12703.56</v>
      </c>
      <c r="E61" s="5"/>
      <c r="F61" s="6"/>
      <c r="G61" s="5"/>
      <c r="H61" s="5"/>
    </row>
    <row r="62" spans="1:8" ht="16.5" customHeight="1" x14ac:dyDescent="0.2">
      <c r="A62" s="34" t="s">
        <v>66</v>
      </c>
      <c r="B62" s="32" t="s">
        <v>18</v>
      </c>
      <c r="C62" s="32" t="s">
        <v>53</v>
      </c>
      <c r="D62" s="40">
        <f>D63</f>
        <v>46541000</v>
      </c>
      <c r="E62" s="5"/>
      <c r="F62" s="6"/>
      <c r="G62" s="5"/>
      <c r="H62" s="5"/>
    </row>
    <row r="63" spans="1:8" ht="15.75" customHeight="1" x14ac:dyDescent="0.2">
      <c r="A63" s="26" t="s">
        <v>51</v>
      </c>
      <c r="B63" s="25" t="s">
        <v>18</v>
      </c>
      <c r="C63" s="25" t="s">
        <v>5</v>
      </c>
      <c r="D63" s="38">
        <v>46541000</v>
      </c>
    </row>
    <row r="64" spans="1:8" x14ac:dyDescent="0.2">
      <c r="A64" s="2"/>
      <c r="B64" s="2"/>
      <c r="C64" s="2"/>
      <c r="D64" s="18"/>
    </row>
    <row r="65" spans="1:3" x14ac:dyDescent="0.2">
      <c r="A65" s="2"/>
      <c r="B65" s="2"/>
      <c r="C65" s="2"/>
    </row>
    <row r="66" spans="1:3" ht="16.5" x14ac:dyDescent="0.25">
      <c r="A66" s="8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</sheetData>
  <mergeCells count="5">
    <mergeCell ref="H35:H50"/>
    <mergeCell ref="G35:G50"/>
    <mergeCell ref="A1:D1"/>
    <mergeCell ref="A2:D4"/>
    <mergeCell ref="A9:C9"/>
  </mergeCells>
  <phoneticPr fontId="7" type="noConversion"/>
  <pageMargins left="0.78740157480314965" right="0.31496062992125984" top="0.39370078740157483" bottom="0.39370078740157483" header="0.19685039370078741" footer="0.19685039370078741"/>
  <pageSetup paperSize="9" scale="76" fitToHeight="0" orientation="portrait" r:id="rId1"/>
  <headerFooter scaleWithDoc="0">
    <oddFooter>&amp;C&amp;P</oddFooter>
  </headerFooter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2018-12-13T13:15:04Z</cp:lastPrinted>
  <dcterms:created xsi:type="dcterms:W3CDTF">1996-10-08T23:32:33Z</dcterms:created>
  <dcterms:modified xsi:type="dcterms:W3CDTF">2018-12-19T10:49:16Z</dcterms:modified>
</cp:coreProperties>
</file>