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" sheetId="21" r:id="rId1"/>
  </sheets>
  <definedNames>
    <definedName name="BFT_Print_Titles" localSheetId="0">'2018'!$7:$8</definedName>
    <definedName name="_xlnm.Print_Titles" localSheetId="0">'2018'!$7:$8</definedName>
    <definedName name="_xlnm.Print_Area" localSheetId="0">'2018'!$A$1:$D$59</definedName>
  </definedNames>
  <calcPr calcId="145621"/>
</workbook>
</file>

<file path=xl/calcChain.xml><?xml version="1.0" encoding="utf-8"?>
<calcChain xmlns="http://schemas.openxmlformats.org/spreadsheetml/2006/main">
  <c r="D30" i="21" l="1"/>
  <c r="D32" i="21"/>
  <c r="D37" i="21"/>
  <c r="D51" i="21"/>
  <c r="D21" i="21"/>
  <c r="D50" i="21"/>
  <c r="D52" i="21"/>
  <c r="D42" i="21"/>
  <c r="D39" i="21"/>
  <c r="D27" i="21"/>
  <c r="D13" i="21"/>
  <c r="D17" i="21"/>
  <c r="D15" i="21"/>
  <c r="D12" i="21"/>
  <c r="D29" i="21"/>
  <c r="D25" i="21"/>
  <c r="D22" i="21"/>
  <c r="D31" i="21"/>
  <c r="D26" i="21"/>
  <c r="D24" i="21"/>
  <c r="D53" i="21"/>
  <c r="D40" i="21"/>
  <c r="D38" i="21"/>
  <c r="D43" i="21"/>
  <c r="D48" i="21"/>
  <c r="D44" i="21" s="1"/>
  <c r="D35" i="21" l="1"/>
  <c r="D23" i="21"/>
  <c r="D57" i="21"/>
  <c r="D56" i="21" s="1"/>
  <c r="D49" i="21"/>
  <c r="D28" i="21"/>
  <c r="D59" i="21"/>
  <c r="D58" i="21" s="1"/>
  <c r="D20" i="21"/>
  <c r="D18" i="21"/>
  <c r="D54" i="21"/>
  <c r="D33" i="21"/>
  <c r="D41" i="21" l="1"/>
  <c r="D10" i="21"/>
  <c r="D9" i="21" l="1"/>
</calcChain>
</file>

<file path=xl/sharedStrings.xml><?xml version="1.0" encoding="utf-8"?>
<sst xmlns="http://schemas.openxmlformats.org/spreadsheetml/2006/main" count="161" uniqueCount="75">
  <si>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</si>
  <si>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</si>
  <si>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</si>
  <si>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</si>
  <si>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</si>
  <si>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</si>
  <si>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</si>
  <si>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</si>
  <si>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</si>
  <si>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</si>
  <si>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</si>
  <si>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</si>
  <si>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</si>
  <si>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</si>
  <si>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</si>
  <si>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</si>
  <si>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</si>
  <si>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</si>
  <si>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</si>
  <si>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</si>
  <si>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</si>
  <si>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</si>
  <si>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</si>
  <si>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</si>
  <si>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</si>
  <si>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</si>
  <si>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</si>
  <si>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</si>
  <si>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</si>
  <si>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</si>
  <si>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</si>
  <si>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</si>
  <si>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</si>
  <si>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</si>
  <si>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</si>
  <si>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</si>
  <si>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</si>
  <si>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</si>
  <si>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</si>
  <si>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</si>
  <si>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</si>
  <si>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</si>
  <si>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</si>
  <si>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</si>
  <si>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</si>
  <si>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</si>
  <si>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</si>
  <si>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</si>
  <si>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</si>
  <si>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</si>
  <si>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</si>
  <si>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</si>
  <si>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</si>
  <si>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</si>
  <si>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</si>
  <si>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</si>
  <si>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</si>
  <si>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</si>
  <si>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</si>
  <si>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</si>
  <si>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</si>
  <si>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</si>
  <si>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</si>
  <si>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</si>
  <si>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</si>
  <si>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</si>
  <si>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</si>
  <si>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бюджета Сосновского муниципального района на 2018 год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</si>
  <si>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</si>
  <si>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</si>
  <si>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</si>
  <si>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</si>
  <si>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</si>
  <si>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</si>
  <si>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 " декабря 2017г. №  369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</si>
</sst>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_-* #,##0.0_р_._-;\-* #,##0.0_р_._-;_-* &quot;-&quot;?_р_._-;_-@_-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0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3" fontId="0" fillId="0" borderId="0" xfId="3" applyFont="1"/>
    <xf numFmtId="0" fontId="5" fillId="0" borderId="0" xfId="0" applyFont="1" applyAlignment="1">
      <alignment horizontal="center" vertical="center" wrapText="1"/>
    </xf>
    <xf numFmtId="166" fontId="0" fillId="0" borderId="0" xfId="0" applyNumberFormat="1"/>
    <xf numFmtId="164" fontId="6" fillId="0" borderId="0" xfId="3" applyNumberFormat="1" applyFont="1" applyFill="1"/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6" fontId="5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vertical="center" wrapText="1"/>
    </xf>
    <xf numFmtId="166" fontId="5" fillId="3" borderId="7" xfId="0" applyNumberFormat="1" applyFont="1" applyFill="1" applyBorder="1" applyAlignment="1">
      <alignment vertical="center" wrapText="1"/>
    </xf>
    <xf numFmtId="164" fontId="1" fillId="3" borderId="2" xfId="3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164" fontId="1" fillId="4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>
      <alignment horizontal="left" vertical="center" wrapText="1"/>
    </xf>
    <xf numFmtId="166" fontId="1" fillId="4" borderId="2" xfId="3" applyNumberFormat="1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vertical="center" wrapText="1"/>
    </xf>
    <xf numFmtId="164" fontId="1" fillId="4" borderId="2" xfId="3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164" fontId="1" fillId="4" borderId="2" xfId="3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showRuler="0" zoomScaleSheetLayoutView="90" zoomScalePageLayoutView="84" workbookViewId="0">
      <selection sqref="A1:D1"/>
    </sheetView>
  </sheetViews>
  <sheetFormatPr defaultColWidth="8.85546875" defaultRowHeight="12.75" x14ac:dyDescent="0.2"/>
  <cols>
    <col min="1" max="1" width="81.85546875" customWidth="1"/>
    <col min="2" max="3" width="5.5703125" customWidth="1"/>
    <col min="4" max="4" width="19.140625" style="10" customWidth="1"/>
    <col min="5" max="5" width="20.140625" customWidth="1"/>
    <col min="6" max="21" width="15.7109375" customWidth="1"/>
  </cols>
  <sheetData>
    <row r="1" spans="1:6" s="1" customFormat="1" ht="66.75" customHeight="1" x14ac:dyDescent="0.2">
      <c r="A1" s="51" t="s">
        <v>74</v>
      </c>
      <c r="B1" s="51"/>
      <c r="C1" s="51"/>
      <c r="D1" s="51"/>
      <c r="E1" s="13"/>
      <c r="F1" s="13"/>
    </row>
    <row r="2" spans="1:6" s="1" customFormat="1" ht="29.25" customHeight="1" x14ac:dyDescent="0.2">
      <c r="A2" s="52" t="s">
        <v>67</v>
      </c>
      <c r="B2" s="52"/>
      <c r="C2" s="52"/>
      <c r="D2" s="52"/>
    </row>
    <row r="3" spans="1:6" ht="30" customHeight="1" x14ac:dyDescent="0.2">
      <c r="A3" s="52"/>
      <c r="B3" s="52"/>
      <c r="C3" s="52"/>
      <c r="D3" s="52"/>
    </row>
    <row r="4" spans="1:6" ht="12.75" hidden="1" customHeight="1" x14ac:dyDescent="0.2">
      <c r="A4" s="53"/>
      <c r="B4" s="54"/>
      <c r="C4" s="54"/>
      <c r="D4" s="54"/>
    </row>
    <row r="5" spans="1:6" ht="12.75" customHeight="1" x14ac:dyDescent="0.25">
      <c r="A5" s="15"/>
      <c r="B5" s="15"/>
      <c r="C5" s="15"/>
      <c r="D5" s="15"/>
    </row>
    <row r="6" spans="1:6" ht="12.75" customHeight="1" x14ac:dyDescent="0.25">
      <c r="A6" s="15"/>
      <c r="B6" s="14"/>
      <c r="C6" s="14"/>
      <c r="D6" s="15"/>
    </row>
    <row r="7" spans="1:6" ht="47.25" customHeight="1" x14ac:dyDescent="0.2">
      <c r="A7" s="3" t="s">
        <v>16</v>
      </c>
      <c r="B7" s="4" t="s">
        <v>3</v>
      </c>
      <c r="C7" s="4" t="s">
        <v>4</v>
      </c>
      <c r="D7" s="11" t="s">
        <v>20</v>
      </c>
    </row>
    <row r="8" spans="1:6" x14ac:dyDescent="0.2">
      <c r="A8" s="9" t="s">
        <v>2</v>
      </c>
      <c r="B8" s="9" t="s">
        <v>21</v>
      </c>
      <c r="C8" s="9" t="s">
        <v>0</v>
      </c>
      <c r="D8" s="12" t="s">
        <v>1</v>
      </c>
    </row>
    <row r="9" spans="1:6" ht="18.75" customHeight="1" x14ac:dyDescent="0.2">
      <c r="A9" s="55" t="s">
        <v>52</v>
      </c>
      <c r="B9" s="56"/>
      <c r="C9" s="57"/>
      <c r="D9" s="27">
        <f>D10+D18+D20+D23+D28+D33+D35+D41+D44+D49+D54+D56+D58</f>
        <v>2059995700</v>
      </c>
      <c r="E9" s="17"/>
    </row>
    <row r="10" spans="1:6" ht="15.75" customHeight="1" x14ac:dyDescent="0.2">
      <c r="A10" s="28" t="s">
        <v>19</v>
      </c>
      <c r="B10" s="29" t="s">
        <v>5</v>
      </c>
      <c r="C10" s="29" t="s">
        <v>53</v>
      </c>
      <c r="D10" s="30">
        <f>D11+D12+D13+D15+D16+D17+D14</f>
        <v>103786514</v>
      </c>
      <c r="F10" s="19"/>
    </row>
    <row r="11" spans="1:6" ht="31.5" customHeight="1" x14ac:dyDescent="0.2">
      <c r="A11" s="31" t="s">
        <v>54</v>
      </c>
      <c r="B11" s="32" t="s">
        <v>5</v>
      </c>
      <c r="C11" s="32" t="s">
        <v>6</v>
      </c>
      <c r="D11" s="33">
        <v>1838880</v>
      </c>
    </row>
    <row r="12" spans="1:6" ht="27.75" customHeight="1" x14ac:dyDescent="0.2">
      <c r="A12" s="34" t="s">
        <v>43</v>
      </c>
      <c r="B12" s="32" t="s">
        <v>5</v>
      </c>
      <c r="C12" s="32" t="s">
        <v>8</v>
      </c>
      <c r="D12" s="33">
        <f>1192677+10690+360190+156300+674672+1466480+115+41570</f>
        <v>3902694</v>
      </c>
    </row>
    <row r="13" spans="1:6" ht="37.5" customHeight="1" x14ac:dyDescent="0.2">
      <c r="A13" s="35" t="s">
        <v>22</v>
      </c>
      <c r="B13" s="32" t="s">
        <v>5</v>
      </c>
      <c r="C13" s="32" t="s">
        <v>7</v>
      </c>
      <c r="D13" s="33">
        <f>752400+90000+107300+58800+32506783+300000+9816864+2700000+13000720+200000+75000+500</f>
        <v>59608367</v>
      </c>
    </row>
    <row r="14" spans="1:6" ht="15.75" customHeight="1" x14ac:dyDescent="0.2">
      <c r="A14" s="35" t="s">
        <v>70</v>
      </c>
      <c r="B14" s="32" t="s">
        <v>5</v>
      </c>
      <c r="C14" s="32" t="s">
        <v>10</v>
      </c>
      <c r="D14" s="33">
        <v>44300</v>
      </c>
    </row>
    <row r="15" spans="1:6" ht="24.75" customHeight="1" x14ac:dyDescent="0.2">
      <c r="A15" s="34" t="s">
        <v>50</v>
      </c>
      <c r="B15" s="32" t="s">
        <v>5</v>
      </c>
      <c r="C15" s="32" t="s">
        <v>14</v>
      </c>
      <c r="D15" s="33">
        <f>16414084+12000+958870+1000+289613+51000+85000+1094900+1000</f>
        <v>18907467</v>
      </c>
    </row>
    <row r="16" spans="1:6" ht="15.75" customHeight="1" x14ac:dyDescent="0.2">
      <c r="A16" s="36" t="s">
        <v>23</v>
      </c>
      <c r="B16" s="32" t="s">
        <v>5</v>
      </c>
      <c r="C16" s="32" t="s">
        <v>15</v>
      </c>
      <c r="D16" s="33">
        <v>5980636</v>
      </c>
      <c r="E16" s="24"/>
    </row>
    <row r="17" spans="1:5" ht="15.75" customHeight="1" x14ac:dyDescent="0.2">
      <c r="A17" s="37" t="s">
        <v>24</v>
      </c>
      <c r="B17" s="32" t="s">
        <v>5</v>
      </c>
      <c r="C17" s="32" t="s">
        <v>69</v>
      </c>
      <c r="D17" s="33">
        <f>200000+110000+100000+57200+39000+30000+300000+1050000+920000+100000+13000+10584970</f>
        <v>13504170</v>
      </c>
      <c r="E17" s="24"/>
    </row>
    <row r="18" spans="1:5" ht="15.75" customHeight="1" x14ac:dyDescent="0.2">
      <c r="A18" s="38" t="s">
        <v>55</v>
      </c>
      <c r="B18" s="29" t="s">
        <v>6</v>
      </c>
      <c r="C18" s="29" t="s">
        <v>53</v>
      </c>
      <c r="D18" s="30">
        <f>D19</f>
        <v>3158200</v>
      </c>
      <c r="E18" s="24"/>
    </row>
    <row r="19" spans="1:5" ht="15.75" customHeight="1" x14ac:dyDescent="0.2">
      <c r="A19" s="34" t="s">
        <v>49</v>
      </c>
      <c r="B19" s="32" t="s">
        <v>6</v>
      </c>
      <c r="C19" s="32" t="s">
        <v>8</v>
      </c>
      <c r="D19" s="33">
        <v>3158200</v>
      </c>
      <c r="E19" s="24"/>
    </row>
    <row r="20" spans="1:5" ht="15.75" customHeight="1" x14ac:dyDescent="0.2">
      <c r="A20" s="39" t="s">
        <v>56</v>
      </c>
      <c r="B20" s="29" t="s">
        <v>8</v>
      </c>
      <c r="C20" s="29" t="s">
        <v>53</v>
      </c>
      <c r="D20" s="30">
        <f>D21+D22</f>
        <v>4523280</v>
      </c>
      <c r="E20" s="24"/>
    </row>
    <row r="21" spans="1:5" ht="15.75" customHeight="1" x14ac:dyDescent="0.2">
      <c r="A21" s="40" t="s">
        <v>25</v>
      </c>
      <c r="B21" s="32" t="s">
        <v>8</v>
      </c>
      <c r="C21" s="32" t="s">
        <v>7</v>
      </c>
      <c r="D21" s="33">
        <f>2961000+124100</f>
        <v>3085100</v>
      </c>
      <c r="E21" s="24"/>
    </row>
    <row r="22" spans="1:5" ht="24.75" customHeight="1" x14ac:dyDescent="0.2">
      <c r="A22" s="34" t="s">
        <v>26</v>
      </c>
      <c r="B22" s="32" t="s">
        <v>8</v>
      </c>
      <c r="C22" s="32" t="s">
        <v>11</v>
      </c>
      <c r="D22" s="33">
        <f>200000+1238180</f>
        <v>1438180</v>
      </c>
      <c r="E22" s="24"/>
    </row>
    <row r="23" spans="1:5" ht="17.25" customHeight="1" x14ac:dyDescent="0.2">
      <c r="A23" s="39" t="s">
        <v>57</v>
      </c>
      <c r="B23" s="29" t="s">
        <v>7</v>
      </c>
      <c r="C23" s="29" t="s">
        <v>53</v>
      </c>
      <c r="D23" s="30">
        <f>D24+D25+D26+D27</f>
        <v>52800699</v>
      </c>
      <c r="E23" s="24"/>
    </row>
    <row r="24" spans="1:5" ht="17.25" customHeight="1" x14ac:dyDescent="0.2">
      <c r="A24" s="37" t="s">
        <v>27</v>
      </c>
      <c r="B24" s="32" t="s">
        <v>7</v>
      </c>
      <c r="C24" s="32" t="s">
        <v>5</v>
      </c>
      <c r="D24" s="33">
        <f>15000+357700</f>
        <v>372700</v>
      </c>
      <c r="E24" s="24"/>
    </row>
    <row r="25" spans="1:5" ht="15.75" customHeight="1" x14ac:dyDescent="0.2">
      <c r="A25" s="41" t="s">
        <v>28</v>
      </c>
      <c r="B25" s="32" t="s">
        <v>7</v>
      </c>
      <c r="C25" s="32" t="s">
        <v>10</v>
      </c>
      <c r="D25" s="33">
        <f>105000+99200+100</f>
        <v>204300</v>
      </c>
      <c r="E25" s="24"/>
    </row>
    <row r="26" spans="1:5" ht="15.75" customHeight="1" x14ac:dyDescent="0.2">
      <c r="A26" s="34" t="s">
        <v>29</v>
      </c>
      <c r="B26" s="32" t="s">
        <v>7</v>
      </c>
      <c r="C26" s="32" t="s">
        <v>11</v>
      </c>
      <c r="D26" s="33">
        <f>18619700+23810000</f>
        <v>42429700</v>
      </c>
      <c r="E26" s="24"/>
    </row>
    <row r="27" spans="1:5" ht="15.75" customHeight="1" x14ac:dyDescent="0.2">
      <c r="A27" s="37" t="s">
        <v>30</v>
      </c>
      <c r="B27" s="32" t="s">
        <v>7</v>
      </c>
      <c r="C27" s="32" t="s">
        <v>12</v>
      </c>
      <c r="D27" s="33">
        <f>200000+6035317+2800+1822666+118000+625000+150000+350000+7000+55000+428216</f>
        <v>9793999</v>
      </c>
      <c r="E27" s="24"/>
    </row>
    <row r="28" spans="1:5" ht="15.75" customHeight="1" x14ac:dyDescent="0.2">
      <c r="A28" s="38" t="s">
        <v>58</v>
      </c>
      <c r="B28" s="29" t="s">
        <v>10</v>
      </c>
      <c r="C28" s="29" t="s">
        <v>53</v>
      </c>
      <c r="D28" s="42">
        <f>D29+D30+D31+D32</f>
        <v>56676000</v>
      </c>
      <c r="E28" s="24"/>
    </row>
    <row r="29" spans="1:5" ht="15.75" customHeight="1" x14ac:dyDescent="0.2">
      <c r="A29" s="37" t="s">
        <v>31</v>
      </c>
      <c r="B29" s="32" t="s">
        <v>10</v>
      </c>
      <c r="C29" s="32" t="s">
        <v>5</v>
      </c>
      <c r="D29" s="33">
        <f>1370000+116000</f>
        <v>1486000</v>
      </c>
      <c r="E29" s="24"/>
    </row>
    <row r="30" spans="1:5" ht="15.75" customHeight="1" x14ac:dyDescent="0.2">
      <c r="A30" s="37" t="s">
        <v>32</v>
      </c>
      <c r="B30" s="32" t="s">
        <v>10</v>
      </c>
      <c r="C30" s="32" t="s">
        <v>6</v>
      </c>
      <c r="D30" s="33">
        <f>300000+15390000+200000+8000000</f>
        <v>23890000</v>
      </c>
      <c r="E30" s="24"/>
    </row>
    <row r="31" spans="1:5" ht="15.75" customHeight="1" x14ac:dyDescent="0.2">
      <c r="A31" s="37" t="s">
        <v>33</v>
      </c>
      <c r="B31" s="32" t="s">
        <v>10</v>
      </c>
      <c r="C31" s="32" t="s">
        <v>8</v>
      </c>
      <c r="D31" s="33">
        <f>200000+9400000+700000</f>
        <v>10300000</v>
      </c>
      <c r="E31" s="24"/>
    </row>
    <row r="32" spans="1:5" ht="15.75" customHeight="1" x14ac:dyDescent="0.2">
      <c r="A32" s="37" t="s">
        <v>32</v>
      </c>
      <c r="B32" s="32" t="s">
        <v>10</v>
      </c>
      <c r="C32" s="32" t="s">
        <v>10</v>
      </c>
      <c r="D32" s="33">
        <f>1000000+2200000+200000+600000+17000000</f>
        <v>21000000</v>
      </c>
      <c r="E32" s="24"/>
    </row>
    <row r="33" spans="1:8" ht="15.75" customHeight="1" x14ac:dyDescent="0.2">
      <c r="A33" s="38" t="s">
        <v>59</v>
      </c>
      <c r="B33" s="29" t="s">
        <v>14</v>
      </c>
      <c r="C33" s="29" t="s">
        <v>53</v>
      </c>
      <c r="D33" s="30">
        <f>D34</f>
        <v>100000</v>
      </c>
      <c r="E33" s="24"/>
    </row>
    <row r="34" spans="1:8" ht="15.75" customHeight="1" x14ac:dyDescent="0.2">
      <c r="A34" s="37" t="s">
        <v>34</v>
      </c>
      <c r="B34" s="32" t="s">
        <v>14</v>
      </c>
      <c r="C34" s="32" t="s">
        <v>10</v>
      </c>
      <c r="D34" s="43">
        <v>100000</v>
      </c>
      <c r="E34" s="25"/>
      <c r="F34" s="7"/>
      <c r="G34" s="50"/>
      <c r="H34" s="50"/>
    </row>
    <row r="35" spans="1:8" ht="15.75" customHeight="1" x14ac:dyDescent="0.2">
      <c r="A35" s="38" t="s">
        <v>60</v>
      </c>
      <c r="B35" s="29" t="s">
        <v>13</v>
      </c>
      <c r="C35" s="29" t="s">
        <v>53</v>
      </c>
      <c r="D35" s="44">
        <f>D36+D37+D38+D40+D39</f>
        <v>1247563269</v>
      </c>
      <c r="E35" s="26"/>
      <c r="F35" s="16"/>
      <c r="G35" s="50"/>
      <c r="H35" s="50"/>
    </row>
    <row r="36" spans="1:8" ht="15.75" customHeight="1" x14ac:dyDescent="0.2">
      <c r="A36" s="34" t="s">
        <v>44</v>
      </c>
      <c r="B36" s="32" t="s">
        <v>13</v>
      </c>
      <c r="C36" s="32" t="s">
        <v>5</v>
      </c>
      <c r="D36" s="43">
        <v>349604495</v>
      </c>
      <c r="E36" s="26"/>
      <c r="F36" s="7"/>
      <c r="G36" s="50"/>
      <c r="H36" s="50"/>
    </row>
    <row r="37" spans="1:8" ht="15.75" customHeight="1" x14ac:dyDescent="0.2">
      <c r="A37" s="34" t="s">
        <v>40</v>
      </c>
      <c r="B37" s="32" t="s">
        <v>13</v>
      </c>
      <c r="C37" s="32" t="s">
        <v>6</v>
      </c>
      <c r="D37" s="43">
        <f>55000+367024600+55143400+6937300+100060380+2339100+239025+1800000+127000+823200+1700000+5000000+2700000+273100+2037800+3547000+3454000+500000+200000+1291500+4131000+51891200+216600</f>
        <v>611491205</v>
      </c>
      <c r="E37" s="25"/>
      <c r="F37" s="7"/>
      <c r="G37" s="50"/>
      <c r="H37" s="50"/>
    </row>
    <row r="38" spans="1:8" ht="15.75" customHeight="1" x14ac:dyDescent="0.2">
      <c r="A38" s="36" t="s">
        <v>73</v>
      </c>
      <c r="B38" s="32" t="s">
        <v>13</v>
      </c>
      <c r="C38" s="32" t="s">
        <v>8</v>
      </c>
      <c r="D38" s="43">
        <f>31173000+200000+120000+45380+17454589+6468000+1232000</f>
        <v>56692969</v>
      </c>
      <c r="E38" s="22"/>
      <c r="F38" s="7"/>
      <c r="G38" s="50"/>
      <c r="H38" s="50"/>
    </row>
    <row r="39" spans="1:8" ht="15.75" customHeight="1" x14ac:dyDescent="0.2">
      <c r="A39" s="34" t="s">
        <v>68</v>
      </c>
      <c r="B39" s="32" t="s">
        <v>13</v>
      </c>
      <c r="C39" s="32" t="s">
        <v>13</v>
      </c>
      <c r="D39" s="43">
        <f>269700+270000</f>
        <v>539700</v>
      </c>
      <c r="E39" s="22"/>
      <c r="F39" s="18"/>
      <c r="G39" s="50"/>
      <c r="H39" s="50"/>
    </row>
    <row r="40" spans="1:8" ht="15.75" customHeight="1" x14ac:dyDescent="0.2">
      <c r="A40" s="34" t="s">
        <v>45</v>
      </c>
      <c r="B40" s="32" t="s">
        <v>13</v>
      </c>
      <c r="C40" s="32" t="s">
        <v>11</v>
      </c>
      <c r="D40" s="43">
        <f>100000+369500+190302600+500000+2000000+6060300+4830000+888600+6178400+250000+570000+1000000+15180500+5000+1000000</f>
        <v>229234900</v>
      </c>
      <c r="E40" s="22"/>
      <c r="F40" s="7"/>
      <c r="G40" s="50"/>
      <c r="H40" s="50"/>
    </row>
    <row r="41" spans="1:8" ht="15.75" customHeight="1" x14ac:dyDescent="0.2">
      <c r="A41" s="39" t="s">
        <v>61</v>
      </c>
      <c r="B41" s="29" t="s">
        <v>9</v>
      </c>
      <c r="C41" s="29" t="s">
        <v>53</v>
      </c>
      <c r="D41" s="44">
        <f>D42+D43</f>
        <v>95332918</v>
      </c>
      <c r="E41" s="22"/>
      <c r="F41" s="16"/>
      <c r="G41" s="50"/>
      <c r="H41" s="50"/>
    </row>
    <row r="42" spans="1:8" ht="15.75" customHeight="1" x14ac:dyDescent="0.2">
      <c r="A42" s="34" t="s">
        <v>41</v>
      </c>
      <c r="B42" s="32" t="s">
        <v>9</v>
      </c>
      <c r="C42" s="32" t="s">
        <v>5</v>
      </c>
      <c r="D42" s="43">
        <f>49067200+1150000+28700+7000+16000+14739000+2100+4451000+850000+980600+500000+100+1941200+2530000+1136500+280000+100000+2962300</f>
        <v>80741700</v>
      </c>
      <c r="E42" s="22"/>
      <c r="F42" s="7"/>
      <c r="G42" s="50"/>
      <c r="H42" s="50"/>
    </row>
    <row r="43" spans="1:8" ht="15.75" customHeight="1" x14ac:dyDescent="0.2">
      <c r="A43" s="31" t="s">
        <v>42</v>
      </c>
      <c r="B43" s="32" t="s">
        <v>9</v>
      </c>
      <c r="C43" s="32" t="s">
        <v>7</v>
      </c>
      <c r="D43" s="43">
        <f>14561218+30000</f>
        <v>14591218</v>
      </c>
      <c r="E43" s="22"/>
      <c r="F43" s="7"/>
      <c r="G43" s="50"/>
      <c r="H43" s="50"/>
    </row>
    <row r="44" spans="1:8" ht="15.75" customHeight="1" x14ac:dyDescent="0.2">
      <c r="A44" s="28" t="s">
        <v>62</v>
      </c>
      <c r="B44" s="29" t="s">
        <v>11</v>
      </c>
      <c r="C44" s="29" t="s">
        <v>53</v>
      </c>
      <c r="D44" s="44">
        <f>SUM(D45:D48)</f>
        <v>28069500</v>
      </c>
      <c r="E44" s="22"/>
      <c r="F44" s="16"/>
      <c r="G44" s="50"/>
      <c r="H44" s="50"/>
    </row>
    <row r="45" spans="1:8" ht="15.75" customHeight="1" x14ac:dyDescent="0.2">
      <c r="A45" s="45" t="s">
        <v>36</v>
      </c>
      <c r="B45" s="32" t="s">
        <v>11</v>
      </c>
      <c r="C45" s="32" t="s">
        <v>5</v>
      </c>
      <c r="D45" s="43">
        <v>7710270</v>
      </c>
      <c r="E45" s="22"/>
      <c r="F45" s="7"/>
      <c r="G45" s="50"/>
      <c r="H45" s="50"/>
    </row>
    <row r="46" spans="1:8" ht="15.75" customHeight="1" x14ac:dyDescent="0.2">
      <c r="A46" s="45" t="s">
        <v>71</v>
      </c>
      <c r="B46" s="32" t="s">
        <v>11</v>
      </c>
      <c r="C46" s="32" t="s">
        <v>6</v>
      </c>
      <c r="D46" s="43">
        <v>11910110</v>
      </c>
      <c r="E46" s="22"/>
      <c r="F46" s="21"/>
      <c r="G46" s="50"/>
      <c r="H46" s="50"/>
    </row>
    <row r="47" spans="1:8" ht="15.75" customHeight="1" x14ac:dyDescent="0.2">
      <c r="A47" s="45" t="s">
        <v>72</v>
      </c>
      <c r="B47" s="32" t="s">
        <v>11</v>
      </c>
      <c r="C47" s="32" t="s">
        <v>7</v>
      </c>
      <c r="D47" s="43">
        <v>4049120</v>
      </c>
      <c r="E47" s="22"/>
      <c r="F47" s="21"/>
      <c r="G47" s="50"/>
      <c r="H47" s="50"/>
    </row>
    <row r="48" spans="1:8" ht="15.75" customHeight="1" x14ac:dyDescent="0.2">
      <c r="A48" s="31" t="s">
        <v>37</v>
      </c>
      <c r="B48" s="32" t="s">
        <v>11</v>
      </c>
      <c r="C48" s="32" t="s">
        <v>11</v>
      </c>
      <c r="D48" s="43">
        <f>4000000+200000+100000+100000</f>
        <v>4400000</v>
      </c>
      <c r="E48" s="22"/>
      <c r="F48" s="7"/>
      <c r="G48" s="50"/>
      <c r="H48" s="50"/>
    </row>
    <row r="49" spans="1:8" ht="15.75" customHeight="1" x14ac:dyDescent="0.2">
      <c r="A49" s="28" t="s">
        <v>63</v>
      </c>
      <c r="B49" s="29" t="s">
        <v>17</v>
      </c>
      <c r="C49" s="29" t="s">
        <v>53</v>
      </c>
      <c r="D49" s="44">
        <f>D50+D51+D52+D53</f>
        <v>421082020</v>
      </c>
      <c r="E49" s="16"/>
      <c r="F49" s="16"/>
      <c r="G49" s="16"/>
      <c r="H49" s="16"/>
    </row>
    <row r="50" spans="1:8" ht="15.75" customHeight="1" x14ac:dyDescent="0.2">
      <c r="A50" s="46" t="s">
        <v>47</v>
      </c>
      <c r="B50" s="32" t="s">
        <v>17</v>
      </c>
      <c r="C50" s="32" t="s">
        <v>6</v>
      </c>
      <c r="D50" s="47">
        <f>33596900+115400</f>
        <v>33712300</v>
      </c>
      <c r="E50" s="7"/>
      <c r="F50" s="7"/>
      <c r="G50" s="7"/>
      <c r="H50" s="7"/>
    </row>
    <row r="51" spans="1:8" ht="15.75" customHeight="1" x14ac:dyDescent="0.2">
      <c r="A51" s="34" t="s">
        <v>46</v>
      </c>
      <c r="B51" s="32" t="s">
        <v>17</v>
      </c>
      <c r="C51" s="32" t="s">
        <v>8</v>
      </c>
      <c r="D51" s="47">
        <f>29413000+3020200+24020700+65600+11000+1435300+20221300+24426800+2582900+6123100+18755300+8665100+2895800+33606800+12300+52861100+44697600+1101400+4000+226700+5273230+1000000+495000+2100000+2000000+1057100+244900+1176500+117000+323400+23466700</f>
        <v>311399830</v>
      </c>
      <c r="E51" s="23"/>
      <c r="F51" s="23"/>
      <c r="G51" s="7"/>
      <c r="H51" s="7"/>
    </row>
    <row r="52" spans="1:8" ht="15.75" customHeight="1" x14ac:dyDescent="0.2">
      <c r="A52" s="35" t="s">
        <v>38</v>
      </c>
      <c r="B52" s="32" t="s">
        <v>17</v>
      </c>
      <c r="C52" s="32" t="s">
        <v>7</v>
      </c>
      <c r="D52" s="47">
        <f>4043400+8321900+550000+15802500+28851800+64700</f>
        <v>57634300</v>
      </c>
      <c r="E52" s="7"/>
      <c r="F52" s="7"/>
      <c r="G52" s="7"/>
      <c r="H52" s="7"/>
    </row>
    <row r="53" spans="1:8" ht="15.75" customHeight="1" x14ac:dyDescent="0.2">
      <c r="A53" s="34" t="s">
        <v>48</v>
      </c>
      <c r="B53" s="32" t="s">
        <v>17</v>
      </c>
      <c r="C53" s="32" t="s">
        <v>14</v>
      </c>
      <c r="D53" s="47">
        <f>9144300+2782400+3476300+2144400+295190+185000+70000+20000+218000</f>
        <v>18335590</v>
      </c>
      <c r="E53" s="7"/>
      <c r="F53" s="7"/>
      <c r="G53" s="7"/>
      <c r="H53" s="7"/>
    </row>
    <row r="54" spans="1:8" ht="15.75" customHeight="1" x14ac:dyDescent="0.2">
      <c r="A54" s="39" t="s">
        <v>64</v>
      </c>
      <c r="B54" s="29" t="s">
        <v>15</v>
      </c>
      <c r="C54" s="29" t="s">
        <v>53</v>
      </c>
      <c r="D54" s="48">
        <f>D55</f>
        <v>1524300</v>
      </c>
      <c r="E54" s="16"/>
      <c r="F54" s="16"/>
      <c r="G54" s="16"/>
      <c r="H54" s="16"/>
    </row>
    <row r="55" spans="1:8" ht="15.75" customHeight="1" x14ac:dyDescent="0.2">
      <c r="A55" s="37" t="s">
        <v>35</v>
      </c>
      <c r="B55" s="32" t="s">
        <v>15</v>
      </c>
      <c r="C55" s="32" t="s">
        <v>6</v>
      </c>
      <c r="D55" s="49">
        <v>1524300</v>
      </c>
      <c r="E55" s="5"/>
      <c r="F55" s="6"/>
      <c r="G55" s="5"/>
      <c r="H55" s="5"/>
    </row>
    <row r="56" spans="1:8" ht="15.75" customHeight="1" x14ac:dyDescent="0.2">
      <c r="A56" s="38" t="s">
        <v>65</v>
      </c>
      <c r="B56" s="29" t="s">
        <v>12</v>
      </c>
      <c r="C56" s="29" t="s">
        <v>53</v>
      </c>
      <c r="D56" s="30">
        <f>D57</f>
        <v>2300000</v>
      </c>
      <c r="E56" s="5"/>
      <c r="F56" s="6"/>
      <c r="G56" s="5"/>
      <c r="H56" s="5"/>
    </row>
    <row r="57" spans="1:8" ht="15" customHeight="1" x14ac:dyDescent="0.2">
      <c r="A57" s="34" t="s">
        <v>39</v>
      </c>
      <c r="B57" s="32" t="s">
        <v>12</v>
      </c>
      <c r="C57" s="32" t="s">
        <v>6</v>
      </c>
      <c r="D57" s="43">
        <f>2300000</f>
        <v>2300000</v>
      </c>
      <c r="E57" s="5"/>
      <c r="F57" s="6"/>
      <c r="G57" s="5"/>
      <c r="H57" s="5"/>
    </row>
    <row r="58" spans="1:8" ht="27.75" customHeight="1" x14ac:dyDescent="0.2">
      <c r="A58" s="39" t="s">
        <v>66</v>
      </c>
      <c r="B58" s="29" t="s">
        <v>18</v>
      </c>
      <c r="C58" s="29" t="s">
        <v>53</v>
      </c>
      <c r="D58" s="44">
        <f>D59</f>
        <v>43079000</v>
      </c>
      <c r="E58" s="5"/>
      <c r="F58" s="6"/>
      <c r="G58" s="5"/>
      <c r="H58" s="5"/>
    </row>
    <row r="59" spans="1:8" ht="15.75" customHeight="1" x14ac:dyDescent="0.2">
      <c r="A59" s="34" t="s">
        <v>51</v>
      </c>
      <c r="B59" s="32" t="s">
        <v>18</v>
      </c>
      <c r="C59" s="32" t="s">
        <v>5</v>
      </c>
      <c r="D59" s="33">
        <f>43079000</f>
        <v>43079000</v>
      </c>
    </row>
    <row r="60" spans="1:8" x14ac:dyDescent="0.2">
      <c r="A60" s="2"/>
      <c r="B60" s="2"/>
      <c r="C60" s="2"/>
      <c r="D60" s="20"/>
    </row>
    <row r="61" spans="1:8" x14ac:dyDescent="0.2">
      <c r="A61" s="2"/>
      <c r="B61" s="2"/>
      <c r="C61" s="2"/>
    </row>
    <row r="62" spans="1:8" ht="16.5" x14ac:dyDescent="0.25">
      <c r="A62" s="8"/>
      <c r="B62" s="2"/>
      <c r="C62" s="2"/>
    </row>
    <row r="63" spans="1:8" x14ac:dyDescent="0.2">
      <c r="A63" s="2"/>
      <c r="B63" s="2"/>
      <c r="C63" s="2"/>
    </row>
    <row r="64" spans="1:8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</sheetData>
  <mergeCells count="5">
    <mergeCell ref="H34:H48"/>
    <mergeCell ref="G34:G48"/>
    <mergeCell ref="A1:D1"/>
    <mergeCell ref="A2:D4"/>
    <mergeCell ref="A9:C9"/>
  </mergeCells>
  <phoneticPr fontId="7" type="noConversion"/>
  <pageMargins left="0.98425196850393704" right="0.31496062992125984" top="0.39370078740157483" bottom="0.39370078740157483" header="0.19685039370078741" footer="0.19685039370078741"/>
  <pageSetup paperSize="9" scale="73" fitToHeight="0" orientation="portrait" r:id="rId1"/>
  <headerFooter scaleWithDoc="0">
    <oddFooter>&amp;C&amp;P</oddFooter>
  </headerFooter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</vt:lpstr>
      <vt:lpstr>'2018'!BFT_Print_Titles</vt:lpstr>
      <vt:lpstr>'2018'!Заголовки_для_печати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2017-12-19T12:30:12Z</cp:lastPrinted>
  <dcterms:created xsi:type="dcterms:W3CDTF">1996-10-08T23:32:33Z</dcterms:created>
  <dcterms:modified xsi:type="dcterms:W3CDTF">2017-12-21T05:12:25Z</dcterms:modified>
</cp:coreProperties>
</file>