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125" yWindow="-45" windowWidth="8445" windowHeight="8220" tabRatio="601"/>
  </bookViews>
  <sheets>
    <sheet name="2016  (2)" sheetId="12" r:id="rId1"/>
    <sheet name="2016  (3)" sheetId="13" r:id="rId2"/>
  </sheets>
  <definedNames>
    <definedName name="_xlnm._FilterDatabase" localSheetId="0" hidden="1">'2016  (2)'!$A$1:$F$94</definedName>
    <definedName name="_xlnm._FilterDatabase" localSheetId="1" hidden="1">'2016  (3)'!$C$1:$C$1193</definedName>
    <definedName name="_xlnm.Print_Area" localSheetId="0">'2016  (2)'!$A$1:$F$428</definedName>
    <definedName name="_xlnm.Print_Area" localSheetId="1">'2016  (3)'!$A$1:$F$420</definedName>
  </definedNames>
  <calcPr calcId="145621"/>
</workbook>
</file>

<file path=xl/calcChain.xml><?xml version="1.0" encoding="utf-8"?>
<calcChain xmlns="http://schemas.openxmlformats.org/spreadsheetml/2006/main">
  <c r="F241" i="12" l="1"/>
  <c r="F240" i="12" s="1"/>
  <c r="F356" i="12"/>
  <c r="F290" i="12"/>
  <c r="F1194" i="13" l="1"/>
  <c r="F420" i="13"/>
  <c r="F419" i="13"/>
  <c r="F417" i="13" s="1"/>
  <c r="F416" i="13" s="1"/>
  <c r="F418" i="13"/>
  <c r="F411" i="13"/>
  <c r="F409" i="13"/>
  <c r="F404" i="13"/>
  <c r="F402" i="13"/>
  <c r="F401" i="13"/>
  <c r="F398" i="13" s="1"/>
  <c r="F395" i="13" s="1"/>
  <c r="F396" i="13"/>
  <c r="F393" i="13"/>
  <c r="F390" i="13" s="1"/>
  <c r="F391" i="13"/>
  <c r="F388" i="13"/>
  <c r="F387" i="13"/>
  <c r="F385" i="13"/>
  <c r="F384" i="13"/>
  <c r="F382" i="13"/>
  <c r="F379" i="13"/>
  <c r="F378" i="13" s="1"/>
  <c r="F376" i="13"/>
  <c r="F374" i="13"/>
  <c r="F367" i="13"/>
  <c r="F366" i="13" s="1"/>
  <c r="F364" i="13"/>
  <c r="F363" i="13"/>
  <c r="F362" i="13"/>
  <c r="F360" i="13"/>
  <c r="F358" i="13"/>
  <c r="F356" i="13"/>
  <c r="F355" i="13"/>
  <c r="F354" i="13" s="1"/>
  <c r="F352" i="13"/>
  <c r="F343" i="13"/>
  <c r="F342" i="13"/>
  <c r="F341" i="13"/>
  <c r="F340" i="13"/>
  <c r="F339" i="13"/>
  <c r="F338" i="13"/>
  <c r="F330" i="13" s="1"/>
  <c r="F336" i="13"/>
  <c r="F335" i="13"/>
  <c r="F328" i="13"/>
  <c r="F325" i="13"/>
  <c r="F323" i="13"/>
  <c r="F321" i="13"/>
  <c r="F319" i="13"/>
  <c r="F317" i="13"/>
  <c r="F315" i="13"/>
  <c r="F313" i="13"/>
  <c r="F312" i="13" s="1"/>
  <c r="F310" i="13"/>
  <c r="F308" i="13"/>
  <c r="F306" i="13"/>
  <c r="F304" i="13"/>
  <c r="F302" i="13"/>
  <c r="F300" i="13"/>
  <c r="F298" i="13"/>
  <c r="F296" i="13"/>
  <c r="F294" i="13"/>
  <c r="F292" i="13"/>
  <c r="F290" i="13"/>
  <c r="F288" i="13"/>
  <c r="F285" i="13"/>
  <c r="F282" i="13"/>
  <c r="F279" i="13"/>
  <c r="F277" i="13"/>
  <c r="F274" i="13"/>
  <c r="F272" i="13"/>
  <c r="F270" i="13"/>
  <c r="F268" i="13"/>
  <c r="F266" i="13"/>
  <c r="F264" i="13"/>
  <c r="F262" i="13"/>
  <c r="F260" i="13"/>
  <c r="F258" i="13"/>
  <c r="F256" i="13"/>
  <c r="F254" i="13"/>
  <c r="F252" i="13"/>
  <c r="F250" i="13"/>
  <c r="F248" i="13"/>
  <c r="F244" i="13"/>
  <c r="F241" i="13" s="1"/>
  <c r="F242" i="13"/>
  <c r="F239" i="13"/>
  <c r="F238" i="13"/>
  <c r="F236" i="13"/>
  <c r="F235" i="13"/>
  <c r="F234" i="13"/>
  <c r="F233" i="13" s="1"/>
  <c r="F231" i="13"/>
  <c r="F230" i="13"/>
  <c r="F229" i="13"/>
  <c r="F227" i="13"/>
  <c r="F226" i="13"/>
  <c r="F225" i="13"/>
  <c r="F223" i="13"/>
  <c r="F220" i="13" s="1"/>
  <c r="F221" i="13"/>
  <c r="F218" i="13"/>
  <c r="F217" i="13"/>
  <c r="F216" i="13" s="1"/>
  <c r="F214" i="13"/>
  <c r="F213" i="13"/>
  <c r="F212" i="13"/>
  <c r="F210" i="13"/>
  <c r="F209" i="13"/>
  <c r="F208" i="13"/>
  <c r="F206" i="13"/>
  <c r="F205" i="13" s="1"/>
  <c r="F203" i="13"/>
  <c r="F202" i="13"/>
  <c r="F201" i="13"/>
  <c r="F199" i="13"/>
  <c r="F198" i="13"/>
  <c r="F197" i="13"/>
  <c r="F195" i="13"/>
  <c r="F194" i="13" s="1"/>
  <c r="F192" i="13"/>
  <c r="F191" i="13"/>
  <c r="F189" i="13"/>
  <c r="F188" i="13" s="1"/>
  <c r="F185" i="13"/>
  <c r="F184" i="13"/>
  <c r="F182" i="13"/>
  <c r="F181" i="13"/>
  <c r="F180" i="13"/>
  <c r="F178" i="13"/>
  <c r="F177" i="13" s="1"/>
  <c r="F176" i="13" s="1"/>
  <c r="F174" i="13"/>
  <c r="F173" i="13"/>
  <c r="F171" i="13"/>
  <c r="F170" i="13"/>
  <c r="F169" i="13"/>
  <c r="F167" i="13"/>
  <c r="F166" i="13" s="1"/>
  <c r="F165" i="13" s="1"/>
  <c r="F161" i="13"/>
  <c r="F156" i="13" s="1"/>
  <c r="F160" i="13"/>
  <c r="F157" i="13"/>
  <c r="F154" i="13"/>
  <c r="F153" i="13"/>
  <c r="F152" i="13"/>
  <c r="F151" i="13"/>
  <c r="F149" i="13"/>
  <c r="F147" i="13"/>
  <c r="F145" i="13"/>
  <c r="F144" i="13"/>
  <c r="F143" i="13"/>
  <c r="F140" i="13"/>
  <c r="F139" i="13"/>
  <c r="F135" i="13"/>
  <c r="F134" i="13" s="1"/>
  <c r="F122" i="13" s="1"/>
  <c r="F131" i="13"/>
  <c r="F128" i="13"/>
  <c r="F127" i="13"/>
  <c r="F125" i="13"/>
  <c r="F124" i="13"/>
  <c r="F123" i="13"/>
  <c r="F120" i="13"/>
  <c r="F119" i="13"/>
  <c r="F117" i="13"/>
  <c r="F116" i="13"/>
  <c r="F115" i="13" s="1"/>
  <c r="F113" i="13"/>
  <c r="F112" i="13"/>
  <c r="F110" i="13"/>
  <c r="F109" i="13" s="1"/>
  <c r="F108" i="13" s="1"/>
  <c r="F106" i="13"/>
  <c r="F105" i="13"/>
  <c r="F104" i="13"/>
  <c r="F103" i="13"/>
  <c r="F102" i="13"/>
  <c r="F101" i="13"/>
  <c r="F98" i="13"/>
  <c r="F97" i="13"/>
  <c r="F96" i="13"/>
  <c r="F94" i="13"/>
  <c r="F93" i="13"/>
  <c r="F91" i="13"/>
  <c r="F90" i="13"/>
  <c r="F88" i="13"/>
  <c r="F87" i="13"/>
  <c r="F85" i="13"/>
  <c r="F83" i="13"/>
  <c r="F80" i="13" s="1"/>
  <c r="F81" i="13"/>
  <c r="F79" i="13"/>
  <c r="F78" i="13"/>
  <c r="F74" i="13"/>
  <c r="F73" i="13"/>
  <c r="F70" i="13" s="1"/>
  <c r="F71" i="13"/>
  <c r="F68" i="13"/>
  <c r="F66" i="13"/>
  <c r="F64" i="13"/>
  <c r="F62" i="13"/>
  <c r="F61" i="13"/>
  <c r="F60" i="13"/>
  <c r="F58" i="13"/>
  <c r="F56" i="13"/>
  <c r="F55" i="13"/>
  <c r="F53" i="13"/>
  <c r="F50" i="13" s="1"/>
  <c r="F51" i="13"/>
  <c r="F48" i="13"/>
  <c r="F46" i="13"/>
  <c r="F45" i="13" s="1"/>
  <c r="F43" i="13"/>
  <c r="F42" i="13"/>
  <c r="F41" i="13" s="1"/>
  <c r="F40" i="13" s="1"/>
  <c r="F35" i="13"/>
  <c r="F33" i="13"/>
  <c r="F32" i="13" s="1"/>
  <c r="F31" i="13" s="1"/>
  <c r="F29" i="13"/>
  <c r="F27" i="13"/>
  <c r="F21" i="13" s="1"/>
  <c r="F22" i="13"/>
  <c r="F18" i="13"/>
  <c r="F17" i="13"/>
  <c r="F14" i="13"/>
  <c r="F13" i="13"/>
  <c r="F12" i="13"/>
  <c r="F11" i="13" s="1"/>
  <c r="F10" i="13" s="1"/>
  <c r="F58" i="12"/>
  <c r="F56" i="12"/>
  <c r="F55" i="12" s="1"/>
  <c r="F53" i="12"/>
  <c r="F51" i="12"/>
  <c r="F50" i="12" s="1"/>
  <c r="F46" i="12"/>
  <c r="F48" i="12"/>
  <c r="F27" i="12"/>
  <c r="F22" i="12"/>
  <c r="F21" i="12" s="1"/>
  <c r="F18" i="12"/>
  <c r="F17" i="12" s="1"/>
  <c r="F397" i="12"/>
  <c r="F396" i="12" s="1"/>
  <c r="F391" i="12"/>
  <c r="F233" i="12"/>
  <c r="F232" i="12" s="1"/>
  <c r="F231" i="12" s="1"/>
  <c r="F182" i="12"/>
  <c r="F181" i="12" s="1"/>
  <c r="F180" i="12" s="1"/>
  <c r="F171" i="12"/>
  <c r="F170" i="12" s="1"/>
  <c r="F169" i="12" s="1"/>
  <c r="F167" i="12"/>
  <c r="F166" i="12" s="1"/>
  <c r="F131" i="12"/>
  <c r="F128" i="12"/>
  <c r="F83" i="12"/>
  <c r="F85" i="12"/>
  <c r="F81" i="12"/>
  <c r="F80" i="12" s="1"/>
  <c r="F88" i="12"/>
  <c r="F87" i="12" s="1"/>
  <c r="F417" i="12"/>
  <c r="F249" i="12"/>
  <c r="F376" i="12"/>
  <c r="F16" i="13" l="1"/>
  <c r="F9" i="13" s="1"/>
  <c r="F327" i="13"/>
  <c r="F237" i="13" s="1"/>
  <c r="F44" i="13"/>
  <c r="F77" i="13"/>
  <c r="F76" i="13" s="1"/>
  <c r="F95" i="13"/>
  <c r="F142" i="13"/>
  <c r="F164" i="13"/>
  <c r="F187" i="13"/>
  <c r="F127" i="12"/>
  <c r="F45" i="12"/>
  <c r="F44" i="12" s="1"/>
  <c r="F140" i="12"/>
  <c r="F120" i="12"/>
  <c r="F119" i="12" s="1"/>
  <c r="F104" i="12"/>
  <c r="F62" i="12"/>
  <c r="F61" i="12"/>
  <c r="F8" i="13" l="1"/>
  <c r="F388" i="12"/>
  <c r="F387" i="12" s="1"/>
  <c r="F375" i="12"/>
  <c r="F428" i="12" l="1"/>
  <c r="F427" i="12"/>
  <c r="F426" i="12"/>
  <c r="F425" i="12" s="1"/>
  <c r="F424" i="12" s="1"/>
  <c r="F419" i="12"/>
  <c r="F411" i="12"/>
  <c r="F409" i="12"/>
  <c r="F408" i="12"/>
  <c r="F402" i="12"/>
  <c r="F400" i="12"/>
  <c r="F399" i="12" s="1"/>
  <c r="F394" i="12"/>
  <c r="F393" i="12" s="1"/>
  <c r="F385" i="12"/>
  <c r="F383" i="12"/>
  <c r="F373" i="12"/>
  <c r="F372" i="12"/>
  <c r="F371" i="12"/>
  <c r="F369" i="12"/>
  <c r="F367" i="12"/>
  <c r="F365" i="12"/>
  <c r="F364" i="12"/>
  <c r="F363" i="12"/>
  <c r="F361" i="12"/>
  <c r="F353" i="12"/>
  <c r="F352" i="12"/>
  <c r="F351" i="12"/>
  <c r="F350" i="12"/>
  <c r="F349" i="12"/>
  <c r="F348" i="12"/>
  <c r="F346" i="12"/>
  <c r="F345" i="12"/>
  <c r="F338" i="12"/>
  <c r="F331" i="12"/>
  <c r="F329" i="12"/>
  <c r="F323" i="12"/>
  <c r="F327" i="12"/>
  <c r="F325" i="12"/>
  <c r="F335" i="12"/>
  <c r="F322" i="12" s="1"/>
  <c r="F333" i="12"/>
  <c r="F320" i="12"/>
  <c r="F318" i="12"/>
  <c r="F316" i="12"/>
  <c r="F314" i="12"/>
  <c r="F312" i="12"/>
  <c r="F310" i="12"/>
  <c r="F308" i="12"/>
  <c r="F306" i="12"/>
  <c r="F304" i="12"/>
  <c r="F302" i="12"/>
  <c r="F300" i="12"/>
  <c r="F298" i="12"/>
  <c r="F287" i="12"/>
  <c r="F284" i="12"/>
  <c r="F282" i="12"/>
  <c r="F279" i="12"/>
  <c r="F277" i="12"/>
  <c r="F275" i="12"/>
  <c r="F273" i="12"/>
  <c r="F271" i="12"/>
  <c r="F269" i="12"/>
  <c r="F267" i="12"/>
  <c r="F265" i="12"/>
  <c r="F263" i="12"/>
  <c r="F261" i="12"/>
  <c r="F259" i="12"/>
  <c r="F257" i="12"/>
  <c r="F255" i="12"/>
  <c r="F253" i="12"/>
  <c r="F247" i="12"/>
  <c r="F246" i="12" s="1"/>
  <c r="F238" i="12"/>
  <c r="F237" i="12"/>
  <c r="F236" i="12"/>
  <c r="F235" i="12" s="1"/>
  <c r="F229" i="12"/>
  <c r="F228" i="12" s="1"/>
  <c r="F227" i="12" s="1"/>
  <c r="F225" i="12"/>
  <c r="F223" i="12"/>
  <c r="F222" i="12" s="1"/>
  <c r="F220" i="12"/>
  <c r="F219" i="12"/>
  <c r="F218" i="12"/>
  <c r="F216" i="12"/>
  <c r="F215" i="12"/>
  <c r="F214" i="12"/>
  <c r="F212" i="12"/>
  <c r="F211" i="12" s="1"/>
  <c r="F210" i="12" s="1"/>
  <c r="F208" i="12"/>
  <c r="F207" i="12"/>
  <c r="F205" i="12"/>
  <c r="F204" i="12" s="1"/>
  <c r="F203" i="12" s="1"/>
  <c r="F201" i="12"/>
  <c r="F200" i="12" s="1"/>
  <c r="F199" i="12" s="1"/>
  <c r="F197" i="12"/>
  <c r="F196" i="12"/>
  <c r="F195" i="12" s="1"/>
  <c r="F193" i="12"/>
  <c r="F192" i="12" s="1"/>
  <c r="F190" i="12"/>
  <c r="F189" i="12" s="1"/>
  <c r="F185" i="12"/>
  <c r="F184" i="12" s="1"/>
  <c r="F178" i="12"/>
  <c r="F177" i="12"/>
  <c r="F176" i="12"/>
  <c r="F174" i="12"/>
  <c r="F173" i="12" s="1"/>
  <c r="F164" i="12" s="1"/>
  <c r="F165" i="12"/>
  <c r="F161" i="12"/>
  <c r="F160" i="12"/>
  <c r="F157" i="12"/>
  <c r="F156" i="12"/>
  <c r="F154" i="12"/>
  <c r="F153" i="12"/>
  <c r="F152" i="12" s="1"/>
  <c r="F151" i="12" s="1"/>
  <c r="F149" i="12"/>
  <c r="F147" i="12"/>
  <c r="F145" i="12"/>
  <c r="F144" i="12" s="1"/>
  <c r="F143" i="12" s="1"/>
  <c r="F142" i="12" s="1"/>
  <c r="F139" i="12"/>
  <c r="F135" i="12"/>
  <c r="F134" i="12"/>
  <c r="F125" i="12"/>
  <c r="F124" i="12" s="1"/>
  <c r="F123" i="12" s="1"/>
  <c r="F122" i="12" s="1"/>
  <c r="F117" i="12"/>
  <c r="F116" i="12" s="1"/>
  <c r="F115" i="12" s="1"/>
  <c r="F113" i="12"/>
  <c r="F112" i="12"/>
  <c r="F110" i="12"/>
  <c r="F109" i="12" s="1"/>
  <c r="F108" i="12" s="1"/>
  <c r="F106" i="12"/>
  <c r="F105" i="12"/>
  <c r="F103" i="12"/>
  <c r="F102" i="12" s="1"/>
  <c r="F101" i="12" s="1"/>
  <c r="F98" i="12"/>
  <c r="F97" i="12" s="1"/>
  <c r="F96" i="12" s="1"/>
  <c r="F94" i="12"/>
  <c r="F93" i="12" s="1"/>
  <c r="F90" i="12" s="1"/>
  <c r="F91" i="12"/>
  <c r="F79" i="12"/>
  <c r="F78" i="12" s="1"/>
  <c r="F77" i="12" s="1"/>
  <c r="F76" i="12" s="1"/>
  <c r="F74" i="12"/>
  <c r="F73" i="12" s="1"/>
  <c r="F71" i="12"/>
  <c r="F68" i="12"/>
  <c r="F66" i="12"/>
  <c r="F64" i="12"/>
  <c r="F60" i="12" s="1"/>
  <c r="F43" i="12"/>
  <c r="F42" i="12"/>
  <c r="F41" i="12" s="1"/>
  <c r="F40" i="12" s="1"/>
  <c r="F35" i="12"/>
  <c r="F33" i="12"/>
  <c r="F32" i="12" s="1"/>
  <c r="F31" i="12" s="1"/>
  <c r="F29" i="12"/>
  <c r="F16" i="12"/>
  <c r="F14" i="12"/>
  <c r="F13" i="12"/>
  <c r="F12" i="12"/>
  <c r="F11" i="12"/>
  <c r="F10" i="12" s="1"/>
  <c r="F9" i="12" s="1"/>
  <c r="F95" i="12" l="1"/>
  <c r="F340" i="12"/>
  <c r="F337" i="12" s="1"/>
  <c r="F239" i="12" s="1"/>
  <c r="F188" i="12"/>
  <c r="F187" i="12" s="1"/>
  <c r="F70" i="12"/>
  <c r="F405" i="12"/>
  <c r="F404" i="12" s="1"/>
  <c r="F8" i="12" l="1"/>
  <c r="G239" i="12" l="1"/>
</calcChain>
</file>

<file path=xl/sharedStrings.xml><?xml version="1.0" encoding="utf-8"?>
<sst xmlns="http://schemas.openxmlformats.org/spreadsheetml/2006/main" count="2844" uniqueCount="535">
  <si>
    <t>Наименование</t>
  </si>
  <si>
    <t>Код функциональной классификации</t>
  </si>
  <si>
    <t>ВСЕГО</t>
  </si>
  <si>
    <t>раздел</t>
  </si>
  <si>
    <t>целевая статья</t>
  </si>
  <si>
    <t>01</t>
  </si>
  <si>
    <t>00</t>
  </si>
  <si>
    <t>02</t>
  </si>
  <si>
    <t>Глава муниципального образования</t>
  </si>
  <si>
    <t>03</t>
  </si>
  <si>
    <t xml:space="preserve">01 </t>
  </si>
  <si>
    <t>04</t>
  </si>
  <si>
    <t>05</t>
  </si>
  <si>
    <t>06</t>
  </si>
  <si>
    <t>12</t>
  </si>
  <si>
    <t>08</t>
  </si>
  <si>
    <t>07</t>
  </si>
  <si>
    <t>09</t>
  </si>
  <si>
    <t>10</t>
  </si>
  <si>
    <t>11</t>
  </si>
  <si>
    <t>Мероприятия по землеустройству и землепользованию</t>
  </si>
  <si>
    <t>Председатель представительного органа муниципального образования</t>
  </si>
  <si>
    <t>Социальная поддержка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родителй</t>
  </si>
  <si>
    <t>Расходы за счет субвенции  из областного  бюджета  на организацию и осуществление  деятельности  по опеке и попечительству</t>
  </si>
  <si>
    <t>Председатель контрольно-счетной палаты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</si>
  <si>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</si>
  <si>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13</t>
  </si>
  <si>
    <t>Расходы на реализацию переданных государственных полномочий в области охраны труда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</si>
  <si>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</si>
  <si>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Резервные фонды исполнительных огранов местного самоуправления</t>
  </si>
  <si>
    <t>Природоохранные мероприятия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</si>
  <si>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</si>
  <si>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</si>
  <si>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</si>
  <si>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</si>
  <si>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</si>
  <si>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</si>
  <si>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</si>
  <si>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подраздел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</si>
  <si>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</si>
  <si>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</si>
  <si>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</si>
  <si>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Организация работы комиссий  по делам  несовершеннолетних и защите их прав</t>
  </si>
  <si>
    <t>350</t>
  </si>
  <si>
    <t>Премии и гранты</t>
  </si>
  <si>
    <t>530</t>
  </si>
  <si>
    <t>243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</si>
  <si>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</si>
  <si>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</si>
  <si>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</si>
  <si>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Финансовое обеспечение получения дошкольного образования в частных дошкольных образовательных организациях </t>
  </si>
  <si>
    <t>111</t>
  </si>
  <si>
    <t>112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</si>
  <si>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</si>
  <si>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</si>
  <si>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</si>
  <si>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Пособия, компенсации, меры социальной поддержки по публичным нормативным обязательствам</t>
  </si>
  <si>
    <t>Предоставление гражданам субсидий на оплату жилого помещения и коммунальных услуг</t>
  </si>
  <si>
    <t>Субсидии некоммерческим организациям (за исключением государственных (муниципальных) учреждений)</t>
  </si>
  <si>
    <t>630</t>
  </si>
  <si>
    <t>511</t>
  </si>
  <si>
    <t>313</t>
  </si>
  <si>
    <t>Субсидии гражданам на приобретение жилья</t>
  </si>
  <si>
    <t>322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</si>
  <si>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</si>
  <si>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242</t>
  </si>
  <si>
    <t>Закупка товаров, работ, услуг в сфере информационно-коммуникационных технологий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</si>
  <si>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</si>
  <si>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</si>
  <si>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</si>
  <si>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Осуществление полномочий по первичному воинскому учету на территориях, где отсутствуют военные комиссариаты</t>
  </si>
  <si>
    <t xml:space="preserve">Прочая закупка товаров, работ и услуг для обеспечения государственных (муниципальных) нужд </t>
  </si>
  <si>
    <t>Обеспечение деятельности (оказание услуг)  подведомственных казенных учреждений</t>
  </si>
  <si>
    <t>Реализация полномочий Российской Федерации на государственную регистрацию актов гражданского состояния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</si>
  <si>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</si>
  <si>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</si>
  <si>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</si>
  <si>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</si>
  <si>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</si>
  <si>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</si>
  <si>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</si>
  <si>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</si>
  <si>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</si>
  <si>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сумма</t>
  </si>
  <si>
    <t>Другие мероприятия по реализации государственных функций</t>
  </si>
  <si>
    <t>Премии,стипендии и иные поощрения в Сосновском муниципальном районе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</si>
  <si>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</si>
  <si>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</si>
  <si>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</si>
  <si>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</si>
  <si>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 xml:space="preserve"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ветеранов в Челябинской области" </t>
  </si>
  <si>
    <t>Ежемесячное пособия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</si>
  <si>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Ежемесячное пособие на ребенка в соответствии с Законом Челябинской области "О ежемесячном пособии на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</si>
  <si>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</si>
  <si>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</si>
  <si>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Обеспечение деятельности (оказание услуг) подведомственных казенных учреждений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</si>
  <si>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</si>
  <si>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</si>
  <si>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Иные межбюджетные трасферты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</si>
  <si>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</si>
  <si>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</si>
  <si>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</si>
  <si>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 тепло-, газо-, и водоснбжения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</si>
  <si>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</si>
  <si>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</si>
  <si>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 xml:space="preserve">Муниципальная  районная программа "Развитие муниципальной службы в Сосновском районе" </t>
  </si>
  <si>
    <t xml:space="preserve">Муниципальная программа Сосновского муниципального района"Развитие образования в Сосновском муниципальном районе" </t>
  </si>
  <si>
    <t xml:space="preserve">Муниципальная программа Сосновского муниципального района"Дети Сосновского района" </t>
  </si>
  <si>
    <t xml:space="preserve">Муниципальная районная программа "Формирование доступной среды для инвалидов и маломобильных групп населения в Сосновском муниципальном районе" </t>
  </si>
  <si>
    <t>Районная  программа "Развитие сети автомобильных дорог в Сосновском муниципальном района "</t>
  </si>
  <si>
    <t>Муниципальная районная программа "Обеспечение доступным и комфортным жильем граждан Российской Федерации " в Сосновском муниципальном районе на 2014–2020 годы</t>
  </si>
  <si>
    <t>321</t>
  </si>
  <si>
    <t>Муниципальная районная программа "Поддержка и развитие дошкольного образования в Сосновском муниципальном районе"</t>
  </si>
  <si>
    <t>Иные межбюджетные трансферты</t>
  </si>
  <si>
    <t>на 2016 год</t>
  </si>
  <si>
    <t>Проведение выборов главы муниципального образования</t>
  </si>
  <si>
    <t>Муниципальная районная Программа "Повышение безопасности дорожного движения в 2016 году" в Сосновском муниципальном районе</t>
  </si>
  <si>
    <t>Расходы общегосударственного характера</t>
  </si>
  <si>
    <t>Иные расходы на реализацию отраслевых мероприятий</t>
  </si>
  <si>
    <t>Субсидии бюджетным и автономным учреждениям на иные цели</t>
  </si>
  <si>
    <t>Уплата налога на имущество организаций, земельного и транспортного налогов</t>
  </si>
  <si>
    <t>Финансовое обеспечение выполнения функций государственными органами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</si>
  <si>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</si>
  <si>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Мероприятия, реализуемые бюджетными, автономными и казенными учреждениями</t>
  </si>
  <si>
    <t>Общеобразовательные организации</t>
  </si>
  <si>
    <t>Организации дополнительного образования</t>
  </si>
  <si>
    <t>Реализация иных государственных функций в области социальной политики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</si>
  <si>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</si>
  <si>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Дотации местным бюджетам</t>
  </si>
  <si>
    <t>Строительство газопроводов и газовых сетей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</si>
  <si>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</si>
  <si>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Государственная поддержка в решении жилищной проблемы молодых семей, признанных в установленном порядке нуждающимися в улучшении жилищных условий</t>
  </si>
  <si>
    <t>Капитальный ремонт, ремонт и содержание автомобильных дорог общего пользования местного значения</t>
  </si>
  <si>
    <t>Профилактика безопасности дорожного движения</t>
  </si>
  <si>
    <t>Организация и проведение мероприятий с детьми и молодежью</t>
  </si>
  <si>
    <t>Субсидии юридическим лицам (за исключением субсидий областным государственным учреждениям), индивидуальным предпринимателям, физическим лицам</t>
  </si>
  <si>
    <t>Финансовая поддержка субъектов малого и среднего предпринимательства</t>
  </si>
  <si>
    <t>Развитие газификации в населенных пунктах, расположенных в сельской местности</t>
  </si>
  <si>
    <t>Повышение квалификации (обучение) муниципальных служащих и лиц, замещающих муниципальные должности</t>
  </si>
  <si>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</si>
  <si>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</si>
  <si>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</si>
  <si>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Обеспечение мероприятий по переселению граждан из аварийного жилищного фонда</t>
  </si>
  <si>
    <t>Непрограммные направления деятельности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</si>
  <si>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</si>
  <si>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Реализация полномочий Российской Федерации на оплату жилищно-коммунальных услуг отдельным категориям граждан</t>
  </si>
  <si>
    <t>Муниципальная программа  «Сохранение и развитие культуры   Сосновского муниципального района на 2016–2018 годы»</t>
  </si>
  <si>
    <t>01 0 00 00000</t>
  </si>
  <si>
    <t>Подпрограмма «Сохранение и развитие культурно-досуговой сферы в Сосновском муниципальном районе на 2016-2018 годы»</t>
  </si>
  <si>
    <t>01 1 00 00000</t>
  </si>
  <si>
    <t>01 1 10 00000</t>
  </si>
  <si>
    <t>01 1 10 44000</t>
  </si>
  <si>
    <t>01 1 10 44010</t>
  </si>
  <si>
    <t xml:space="preserve">Подпрограмма "Развитие библиотечного дела в Сосновском муниципальном районе" </t>
  </si>
  <si>
    <t>01 2 00 00000</t>
  </si>
  <si>
    <t>01 2 89 00000</t>
  </si>
  <si>
    <t>01 2 89 44200</t>
  </si>
  <si>
    <t>01 2 99 00000</t>
  </si>
  <si>
    <t xml:space="preserve">Библиотеки </t>
  </si>
  <si>
    <t>01 2 99 44200</t>
  </si>
  <si>
    <t>01 2 99 44210</t>
  </si>
  <si>
    <t>Комплектование книжных фондов библиотек мунципальных образований и государственных библиотек городов Москвы и Санкт-Петербурга</t>
  </si>
  <si>
    <t xml:space="preserve">Подпрограмма "Развитие музейного дела в Сосновском муниципальном районе" </t>
  </si>
  <si>
    <t>01 3 00 00000</t>
  </si>
  <si>
    <t>01 3 89 00000</t>
  </si>
  <si>
    <t>03 0 00 00000</t>
  </si>
  <si>
    <t xml:space="preserve">Подпрограмма "Вакцинопрофилактика населения Сосновского  района" </t>
  </si>
  <si>
    <t xml:space="preserve">Подпрограмма "Развитие донорского движения в Сосновском районе" </t>
  </si>
  <si>
    <t>Подпрограмма "Профилактика наркомании, токсикомании, алкоголизма и их социальных последствий "</t>
  </si>
  <si>
    <t>11 0 00 00000</t>
  </si>
  <si>
    <t>07 0 00 00000</t>
  </si>
  <si>
    <t>08 0 00 00000</t>
  </si>
  <si>
    <t>06 0 00 00000</t>
  </si>
  <si>
    <t>05 0 00 00000</t>
  </si>
  <si>
    <t>09 0 00 00000</t>
  </si>
  <si>
    <t>10 0 00 00000</t>
  </si>
  <si>
    <t>12 0 00 00000</t>
  </si>
  <si>
    <t>13 0 00 00000</t>
  </si>
  <si>
    <t>15 0 00 00000</t>
  </si>
  <si>
    <t>14 0 00 00000</t>
  </si>
  <si>
    <t>16 0 00 00000</t>
  </si>
  <si>
    <t>02 1 00 00000</t>
  </si>
  <si>
    <t>02 2 00 00000</t>
  </si>
  <si>
    <t>02 3 00 00000</t>
  </si>
  <si>
    <t>02 4 00 00000</t>
  </si>
  <si>
    <t>01 5 00 00000</t>
  </si>
  <si>
    <t>01 4 00 00000</t>
  </si>
  <si>
    <t xml:space="preserve">Подпрограмма  "Укрепление материально-технической базы и обеспечение пожарной безопасности учреждений культуры Сосновского района " </t>
  </si>
  <si>
    <t>01 6 00 00000</t>
  </si>
  <si>
    <t>Подпрограмма "Развитие  хорового и фестивального движения в Сосновском муниципальном районе "</t>
  </si>
  <si>
    <t>01 3 99 44100</t>
  </si>
  <si>
    <t>01 3 89 44100</t>
  </si>
  <si>
    <t>01 4 10 42300</t>
  </si>
  <si>
    <t>01 4 10 00000</t>
  </si>
  <si>
    <t>01 5 20 44010</t>
  </si>
  <si>
    <t>01 5 20 42310</t>
  </si>
  <si>
    <t>01 6 20 42310</t>
  </si>
  <si>
    <t>01 5 99 44110</t>
  </si>
  <si>
    <t>01 5 99 44210</t>
  </si>
  <si>
    <t>01 6 20 44010</t>
  </si>
  <si>
    <t>99 0 04 20400</t>
  </si>
  <si>
    <t>99 0 04 45200</t>
  </si>
  <si>
    <t>99 0 04 00000</t>
  </si>
  <si>
    <t>03 0 20 40810</t>
  </si>
  <si>
    <t>Больницы, клиники, госпитали, медико-санитарные части (Субсидии бюджетным учреждениям на иные цели)</t>
  </si>
  <si>
    <t>04 0 00 00000</t>
  </si>
  <si>
    <t xml:space="preserve">Муниципальная районная программа "Питание детей в образовательных учреждениях Сосновского муниципального района" </t>
  </si>
  <si>
    <t>04 1 99 42000</t>
  </si>
  <si>
    <t>04 1 99 42020</t>
  </si>
  <si>
    <t>04 1 99 42120</t>
  </si>
  <si>
    <t>04 2 99 42120</t>
  </si>
  <si>
    <t>04 3 99 42000</t>
  </si>
  <si>
    <t>04 3 99 42100</t>
  </si>
  <si>
    <t>Подпрограмма " Питание детей дошкольного возраста"</t>
  </si>
  <si>
    <t>Подпрограмма " Организация горячего питания учащихся в образовательных учреждениях "</t>
  </si>
  <si>
    <t>04 1 00 00000</t>
  </si>
  <si>
    <t>04 2 00 00000</t>
  </si>
  <si>
    <t>04 3 00 00000</t>
  </si>
  <si>
    <t>04 1 99 00000</t>
  </si>
  <si>
    <t>05 1 07 41600</t>
  </si>
  <si>
    <t>06 0 99 42010</t>
  </si>
  <si>
    <t>07 1 00 00000</t>
  </si>
  <si>
    <t>Подпрограмма "Одаренные дети"</t>
  </si>
  <si>
    <t>Подпрограмма "Патриотическое воспитание"</t>
  </si>
  <si>
    <t>07 2 00 00000</t>
  </si>
  <si>
    <t>07 3 00 00000</t>
  </si>
  <si>
    <t>07 4 00 00000</t>
  </si>
  <si>
    <t>Подпрограмма "Подарим Новый год  детям"</t>
  </si>
  <si>
    <t>03 0 07 00000</t>
  </si>
  <si>
    <t>05 1 00 00000</t>
  </si>
  <si>
    <t>05 1 07 00000</t>
  </si>
  <si>
    <t>Мероприятия, реализуемые органами местного самоуправления</t>
  </si>
  <si>
    <t>06 0 99 00000</t>
  </si>
  <si>
    <t>02 0 00 00000</t>
  </si>
  <si>
    <t>Муниципальная районная программа "Развитие здравоохранения Сосновского муниципального района до 2018 года"</t>
  </si>
  <si>
    <t>Муниципальная районная программа "Повышение эффективности реализации молодежной политики Сосновского района"</t>
  </si>
  <si>
    <t>Муниципальная районная программа "Устойчивое развитие сельских территорий Сосновского муниципального района"</t>
  </si>
  <si>
    <t xml:space="preserve">Муниципальная районная программа"Крепкая семья" </t>
  </si>
  <si>
    <t>Муниципальная районная программа "Развитие малого и среднего предпринимательства в Сосновском муниципальном районе" на 2015 - 2017 годы</t>
  </si>
  <si>
    <t>Муниципальная районная программа "Оптимизация функций муниципального управления и повышение эфффективности  их обеспечения на 2016 -2017 г"</t>
  </si>
  <si>
    <t>99 0 00 00000</t>
  </si>
  <si>
    <t>99 0 89 20400</t>
  </si>
  <si>
    <t>99 0 04 25800</t>
  </si>
  <si>
    <t>99 0 02 00000</t>
  </si>
  <si>
    <t>99 0 02 28600</t>
  </si>
  <si>
    <t>99 0 02 29700</t>
  </si>
  <si>
    <t>99 0 02 51200</t>
  </si>
  <si>
    <t xml:space="preserve">Субвенции местным бюджетам для финансового обеспечения расходных обязательств муниципальных образований 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 </t>
  </si>
  <si>
    <t>99 0 02 29900</t>
  </si>
  <si>
    <t>99 0 02 48000</t>
  </si>
  <si>
    <t>99 0 02 49000</t>
  </si>
  <si>
    <t>99 0 02 51180</t>
  </si>
  <si>
    <t>99 0 02 51370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</si>
  <si>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донор"</t>
  </si>
  <si>
    <t>99 0 02 52200</t>
  </si>
  <si>
    <t>99 0 02 52800</t>
  </si>
  <si>
    <t>99 0 02 59300</t>
  </si>
  <si>
    <t>99 0 02 75600</t>
  </si>
  <si>
    <t>99 0 02 75800</t>
  </si>
  <si>
    <t>99 0 02 91000</t>
  </si>
  <si>
    <t>99 0 04 21500</t>
  </si>
  <si>
    <t>99 0 02 22500</t>
  </si>
  <si>
    <t>99 0 04 22500</t>
  </si>
  <si>
    <t>99 0 04 21250</t>
  </si>
  <si>
    <t>99 0 99 29900</t>
  </si>
  <si>
    <t>99 0 99 00000</t>
  </si>
  <si>
    <t>99 0 89 29900</t>
  </si>
  <si>
    <t>99 0 04 29350</t>
  </si>
  <si>
    <t>99 0 03 00000</t>
  </si>
  <si>
    <t>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 , в том числе скорой и специализированной медицинской помощи и паллиативной медицинской помощи</t>
  </si>
  <si>
    <t>Организация предоставления психолого-педагогичекой 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</si>
  <si>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Компенсационные выплаты за пользование услугами связи в соответствии с Законом Челябинской области  "О дополнительных мерах социальной защиты ветеранов в Челябинской области"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</si>
  <si>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</si>
  <si>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</si>
  <si>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Осуществление государственных полномочий по расчету  и предоставлению дотаций сельским поселениям за счет средств областного бюджета</t>
  </si>
  <si>
    <t>Комплектование, учет и хранение архивных документов, отнесенных к государственной  собственности Челябинской области</t>
  </si>
  <si>
    <t>99 0 01 00000</t>
  </si>
  <si>
    <t>99 0 01 14600</t>
  </si>
  <si>
    <t>99 0 02 12090</t>
  </si>
  <si>
    <t>06 0 02 01900</t>
  </si>
  <si>
    <t>06 0 02 02900</t>
  </si>
  <si>
    <t>99 0 02 22100</t>
  </si>
  <si>
    <t>99 0 02 22200</t>
  </si>
  <si>
    <t>99 0 02 21700</t>
  </si>
  <si>
    <t>99 0 02 21400</t>
  </si>
  <si>
    <t>99 0 02 21300</t>
  </si>
  <si>
    <t>99 0 02 21200</t>
  </si>
  <si>
    <t>99 0 02 21100</t>
  </si>
  <si>
    <t>99 0 02 22300</t>
  </si>
  <si>
    <t>99 0 02 22400</t>
  </si>
  <si>
    <t>99 0 02 22600</t>
  </si>
  <si>
    <t>99 0 02 22700</t>
  </si>
  <si>
    <t>99 0 02 22900</t>
  </si>
  <si>
    <t>99 0 02 53800</t>
  </si>
  <si>
    <t>99 0 02 72870</t>
  </si>
  <si>
    <t>01 2 03 51440</t>
  </si>
  <si>
    <t>06 0 02 04900</t>
  </si>
  <si>
    <t>06 0 89 42000</t>
  </si>
  <si>
    <t>06 0 99 42000</t>
  </si>
  <si>
    <t>99 0 89 45200</t>
  </si>
  <si>
    <t>99 0 02 25800</t>
  </si>
  <si>
    <t>07 5 00 00000</t>
  </si>
  <si>
    <t>07 5 20 40810</t>
  </si>
  <si>
    <t>99 0 89 00000</t>
  </si>
  <si>
    <t>06 0 02 00000</t>
  </si>
  <si>
    <t>06 0 89 00000</t>
  </si>
  <si>
    <t>07 1 99 00000</t>
  </si>
  <si>
    <t>05 5 02 88900</t>
  </si>
  <si>
    <t>05 5 99 00000</t>
  </si>
  <si>
    <t>05 5 99 42100</t>
  </si>
  <si>
    <t>05 3 02 48900</t>
  </si>
  <si>
    <t>05 5 89 00000</t>
  </si>
  <si>
    <t>05 3 07 00000</t>
  </si>
  <si>
    <t>05 3 00 00000</t>
  </si>
  <si>
    <t>05 2 07 00000</t>
  </si>
  <si>
    <t>05 2 00 00000</t>
  </si>
  <si>
    <t>05 3 07 41500</t>
  </si>
  <si>
    <t>05 2 07 41600</t>
  </si>
  <si>
    <t>Подпрограмма " Формирование здоровьесберегающих и безопасных условий организации образовательного процесса"</t>
  </si>
  <si>
    <t>Подпрограмма " Поддержка и развитие профессионального мастерства педагогических работников"</t>
  </si>
  <si>
    <t>Подпрограмма " Развитие инфраструктуры образовательных учреждений"</t>
  </si>
  <si>
    <t>05 4 02 03900</t>
  </si>
  <si>
    <t>05 4 00 00000</t>
  </si>
  <si>
    <t>Подпрограмма " Повышение доступности образования для лиц с ограниченными возможностями здоровья и инвалидов "</t>
  </si>
  <si>
    <t>05 5 02 00000</t>
  </si>
  <si>
    <t>05 5 89 42100</t>
  </si>
  <si>
    <t>05 5 00 00000</t>
  </si>
  <si>
    <t>05 4 02 00000</t>
  </si>
  <si>
    <t>Подпрограмма " Обеспечение доступного качественного общего и дополнительного образования"</t>
  </si>
  <si>
    <t>05 5 99 42300</t>
  </si>
  <si>
    <t>05 5 89 42300</t>
  </si>
  <si>
    <r>
      <rPr>
        <b/>
        <sz val="10"/>
        <rFont val="Arial"/>
        <family val="2"/>
        <charset val="204"/>
      </rPr>
      <t xml:space="preserve">Дошкольные образовательные организации </t>
    </r>
    <r>
      <rPr>
        <sz val="10"/>
        <rFont val="Arial"/>
        <family val="2"/>
        <charset val="204"/>
      </rPr>
      <t>(Уплата налога на имущество организаций и земельного налога)</t>
    </r>
  </si>
  <si>
    <t>05 3 02 00000</t>
  </si>
  <si>
    <t>06 0 09 00000</t>
  </si>
  <si>
    <t>Капитальные вложения в объекты муниципальной собственности</t>
  </si>
  <si>
    <t>06 0 09 41600</t>
  </si>
  <si>
    <t>05 2 09 41600</t>
  </si>
  <si>
    <t>05 2 09 00000</t>
  </si>
  <si>
    <t>Подпрограмма " Дети-инвалиды"</t>
  </si>
  <si>
    <t>Подпрограмма " Дети-сироты"</t>
  </si>
  <si>
    <t>07 6 00 00000</t>
  </si>
  <si>
    <t>07 6 20 40810</t>
  </si>
  <si>
    <t>08 0 09 00000</t>
  </si>
  <si>
    <r>
      <rPr>
        <b/>
        <sz val="10"/>
        <rFont val="Arial Cyr"/>
        <charset val="204"/>
      </rPr>
      <t>Учреждения социального обслуживания населения</t>
    </r>
    <r>
      <rPr>
        <sz val="10"/>
        <rFont val="Arial Cyr"/>
        <charset val="204"/>
      </rPr>
      <t xml:space="preserve">  Другие мероприятия в рамках программы (Субсидии бюджетным учреждениям на иные цели) </t>
    </r>
  </si>
  <si>
    <t>99 0 03 18000</t>
  </si>
  <si>
    <t>99 0 03 17000</t>
  </si>
  <si>
    <t>99 0 03 12000</t>
  </si>
  <si>
    <t>99 0 03 13000</t>
  </si>
  <si>
    <t>99 0 03 11000</t>
  </si>
  <si>
    <t>99 0 03 14000</t>
  </si>
  <si>
    <t>99 0 03 15000</t>
  </si>
  <si>
    <t>99 0 12 00000</t>
  </si>
  <si>
    <t>99 0 12 71150</t>
  </si>
  <si>
    <t>99 0 06 00000</t>
  </si>
  <si>
    <t xml:space="preserve">Реализация иных государственных функций в области социальной политики </t>
  </si>
  <si>
    <t>99 0 07 62250</t>
  </si>
  <si>
    <t>99 0 07 00000</t>
  </si>
  <si>
    <t>09 0 07 00000</t>
  </si>
  <si>
    <t>10 0 09 00000</t>
  </si>
  <si>
    <t>08 0 07 00000</t>
  </si>
  <si>
    <t>99 0 55 00000</t>
  </si>
  <si>
    <t>99 0 55 13550</t>
  </si>
  <si>
    <t>99 0 06 63550</t>
  </si>
  <si>
    <t>99 0 06 12750</t>
  </si>
  <si>
    <t xml:space="preserve">Муниципальная  районная программа "Развитие физической культуры и спорта  в Сосновском районе" </t>
  </si>
  <si>
    <t>17 0 00 00000</t>
  </si>
  <si>
    <t>Субвенции на реализацию переданных государственных полномочий по социальному обслуживанию населения</t>
  </si>
  <si>
    <t>09 0 07 03300</t>
  </si>
  <si>
    <t>07 3 99 04400</t>
  </si>
  <si>
    <t>99 0 55 45450</t>
  </si>
  <si>
    <t xml:space="preserve">Ежемесячная денежная выплата в соответствии с Законом Челябинской области "О мерах социальной поддержки ветеранов в Челябинской области"  </t>
  </si>
  <si>
    <t xml:space="preserve"> (Пособия, компенсации, меры социальной поддержки по публичным нормативным обязательствам)</t>
  </si>
  <si>
    <t xml:space="preserve">Осуществление полномочий РФ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</si>
  <si>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страхоании гражданской ответственности владельцев транспортных средств" </t>
  </si>
  <si>
    <t>Возмещение стоимости услуг по погребению и выплата социального пособия на погребение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</si>
  <si>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болезней,общих для человека и животных </t>
  </si>
  <si>
    <t>08 0 07 00050</t>
  </si>
  <si>
    <t>08 0 09 00040</t>
  </si>
  <si>
    <t>08 0 06 00000</t>
  </si>
  <si>
    <t>08 0 06 00250</t>
  </si>
  <si>
    <t>10 0 09 L0180</t>
  </si>
  <si>
    <t>11 0 20 40810</t>
  </si>
  <si>
    <t>12 0 55 00000</t>
  </si>
  <si>
    <t>12 0 55 13540</t>
  </si>
  <si>
    <t>13 0 09 00160</t>
  </si>
  <si>
    <t>13 0 09 00000</t>
  </si>
  <si>
    <t>14 0 07 00000</t>
  </si>
  <si>
    <t>14 0 07 01480</t>
  </si>
  <si>
    <t>15 0 07 00000</t>
  </si>
  <si>
    <t>15 0 07 41600</t>
  </si>
  <si>
    <t>15 0 99 29900</t>
  </si>
  <si>
    <t>16 0 04 16400</t>
  </si>
  <si>
    <t>17 0 07 71050</t>
  </si>
  <si>
    <t>17 0 07 00000</t>
  </si>
  <si>
    <t>18 0 00 00000</t>
  </si>
  <si>
    <t>18 0 96 00000</t>
  </si>
  <si>
    <t>18 0 96 20000</t>
  </si>
  <si>
    <t>Муниципальная районная программа "Переселение в 2013 – 2017 годах граждан из аварийного жилищного фонда  в Сосновском муниципальном районе"</t>
  </si>
  <si>
    <t>99 0 04 82250</t>
  </si>
  <si>
    <r>
      <rPr>
        <b/>
        <sz val="10"/>
        <color rgb="FF000000"/>
        <rFont val="Arial"/>
        <family val="2"/>
        <charset val="204"/>
      </rPr>
      <t>Мероприятия, реализуемые органами местного самоуправления</t>
    </r>
    <r>
      <rPr>
        <sz val="10"/>
        <color rgb="FF000000"/>
        <rFont val="Arial"/>
        <family val="2"/>
        <charset val="204"/>
      </rPr>
      <t xml:space="preserve"> (Закупка товаров, работ, услуг в сфере информационно-коммуникационных технологий)</t>
    </r>
  </si>
  <si>
    <t>Финансовое обеспечение муниципального задания на оказание муниципальных услуг (выполнение работ)</t>
  </si>
  <si>
    <t>04 1 02 04900</t>
  </si>
  <si>
    <t>07 2 99 00000</t>
  </si>
  <si>
    <t>01 5 20 00000</t>
  </si>
  <si>
    <t xml:space="preserve">Учреждения социального обслуживания населения Другие мероприятия в рамках программы </t>
  </si>
  <si>
    <t>Организации дополнительного образования Другие мероприятия в рамках программы</t>
  </si>
  <si>
    <t>01 3 99 00000</t>
  </si>
  <si>
    <t>01 5 99 00000</t>
  </si>
  <si>
    <t>Ежемесячная денежная выплата в соответствии с Законом Челябинской области "О звании "Ветеран труда Челябинской области"</t>
  </si>
  <si>
    <r>
      <rPr>
        <b/>
        <sz val="10"/>
        <rFont val="Arial"/>
        <family val="2"/>
        <charset val="204"/>
      </rPr>
      <t xml:space="preserve">Больницы, клиники, госпитали, медико-санитарные части </t>
    </r>
    <r>
      <rPr>
        <sz val="10"/>
        <rFont val="Arial"/>
        <family val="2"/>
        <charset val="204"/>
      </rPr>
      <t>(Субсидии бюджетным учреждениям на иные цели)</t>
    </r>
  </si>
  <si>
    <r>
      <rPr>
        <b/>
        <sz val="10"/>
        <rFont val="Arial"/>
        <family val="2"/>
        <charset val="204"/>
      </rPr>
      <t>Больницы, клиники, госпитали, медико-санитарные части</t>
    </r>
    <r>
      <rPr>
        <sz val="10"/>
        <rFont val="Arial"/>
        <family val="2"/>
        <charset val="204"/>
      </rPr>
      <t xml:space="preserve"> (Субсидии бюджетным учреждениям на иные цели)</t>
    </r>
  </si>
  <si>
    <t>07 4 07 41500</t>
  </si>
  <si>
    <t>07 4 07 00000</t>
  </si>
  <si>
    <t>99 0 02 52500</t>
  </si>
  <si>
    <r>
      <rPr>
        <b/>
        <sz val="10"/>
        <rFont val="Arial"/>
        <family val="2"/>
        <charset val="204"/>
      </rPr>
      <t>Субсидии некоммерческим оргнаизациям, осуществляющим поддержку ветеранов (пенсионеров) войны, труда, Вооруженных Сил и правоохранительных органов</t>
    </r>
    <r>
      <rPr>
        <sz val="10"/>
        <rFont val="Arial"/>
        <family val="2"/>
        <charset val="204"/>
      </rPr>
      <t xml:space="preserve"> </t>
    </r>
  </si>
  <si>
    <t>Субсидии юридическим лицам (за исключением субсидий муниципальным  учреждениям), индивидуальным предпринимателям, физическим лицам</t>
  </si>
  <si>
    <t xml:space="preserve">Учреждения социального обслуживания населения  Другие мероприятия в рамках программы </t>
  </si>
  <si>
    <t xml:space="preserve">(Прочая закупка товаров, работ и услуг для обеспечения государственных (муниципальных) нужд) </t>
  </si>
  <si>
    <t xml:space="preserve">Организация отдыха детей в каникулярное время </t>
  </si>
  <si>
    <r>
      <rPr>
        <b/>
        <sz val="10"/>
        <rFont val="Arial"/>
        <family val="2"/>
        <charset val="204"/>
      </rPr>
      <t xml:space="preserve">Дошкольные образовательные организации </t>
    </r>
    <r>
      <rPr>
        <sz val="10"/>
        <rFont val="Arial"/>
        <family val="2"/>
        <charset val="204"/>
      </rPr>
      <t xml:space="preserve"> </t>
    </r>
  </si>
  <si>
    <t>(Закупка товаров, работ, услуг в сфере информационно-коммуникационных технологий)</t>
  </si>
  <si>
    <t xml:space="preserve">Дошкольные  образовательные организации Другие мероприятия в рамках программы </t>
  </si>
  <si>
    <t>Дошкольные  образовательные организации</t>
  </si>
  <si>
    <t xml:space="preserve"> Уплата прочих налогов, сборов и иных платежей</t>
  </si>
  <si>
    <t>Учреждения культуры Другие мероприятия в рамках программы</t>
  </si>
  <si>
    <t xml:space="preserve">Учреждения культуры </t>
  </si>
  <si>
    <t>870</t>
  </si>
  <si>
    <t>Резервные средства</t>
  </si>
  <si>
    <t>99 0 04 07570</t>
  </si>
  <si>
    <t>99 0 04 20300</t>
  </si>
  <si>
    <t>99 0 04 21100</t>
  </si>
  <si>
    <t>99 0 04 04030</t>
  </si>
  <si>
    <t xml:space="preserve"> Субсидии бюджетным учреждениям на иные цели  </t>
  </si>
  <si>
    <t xml:space="preserve">Общеобразовательные организации Другие мероприятия в рамках программы </t>
  </si>
  <si>
    <t>01 2 03 00000</t>
  </si>
  <si>
    <t xml:space="preserve">Подпрограмма  "Развитие дополнительного образования в сфере культуры  и искусства Сосновского муниципального района" </t>
  </si>
  <si>
    <t>Предоставление субсидий бюджетным, автономным учреждениям и иным некоммерческим организациям</t>
  </si>
  <si>
    <t>02 1 20 47010</t>
  </si>
  <si>
    <t>02 2 20 47010</t>
  </si>
  <si>
    <t>02 3 20 47010</t>
  </si>
  <si>
    <t>02 4 20 47010</t>
  </si>
  <si>
    <t>Подпрограмма "Проведение ремонтных работ и оснащение оборудованием, мебелью подразделений МБУЗ Сосновская ЦРБ"</t>
  </si>
  <si>
    <t>Больницы, клиники, госпитали, медико-санитарные части</t>
  </si>
  <si>
    <t xml:space="preserve"> Субсидии бюджетным учреждениям на иные цели</t>
  </si>
  <si>
    <t>Пособия, компенсации и иные социальные выплаты гражданам, кроме публичных нормативных обязательств</t>
  </si>
  <si>
    <t>Дошкольные  образовательные организации Другие мероприятия в рамках программы</t>
  </si>
  <si>
    <t>05 4 99 42100</t>
  </si>
  <si>
    <t>05 4 99 00000</t>
  </si>
  <si>
    <t>Подпрограмма "Организация летнего отдыха, оздоровления и занятости детей в каникулярное время"</t>
  </si>
  <si>
    <t>07 1 99 42100</t>
  </si>
  <si>
    <t>07 2 99 42100</t>
  </si>
  <si>
    <t>07 5 20 00000</t>
  </si>
  <si>
    <t>07 6 20 00000</t>
  </si>
  <si>
    <t xml:space="preserve">Многофункциональный центр предоставления государственных и муниципальных услуг Сосновского муниципального района </t>
  </si>
  <si>
    <r>
      <rPr>
        <b/>
        <sz val="10"/>
        <rFont val="Arial"/>
        <family val="2"/>
        <charset val="204"/>
      </rPr>
      <t>Амбулаторная помощь</t>
    </r>
    <r>
      <rPr>
        <sz val="10"/>
        <rFont val="Arial"/>
        <family val="2"/>
        <charset val="204"/>
      </rPr>
      <t>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  </r>
  </si>
  <si>
    <r>
      <rPr>
        <b/>
        <sz val="10"/>
        <rFont val="Arial"/>
        <family val="2"/>
        <charset val="204"/>
      </rPr>
      <t xml:space="preserve">Скорая медицинская помощь </t>
    </r>
    <r>
      <rPr>
        <sz val="10"/>
        <rFont val="Arial"/>
        <family val="2"/>
        <charset val="204"/>
      </rPr>
      <t>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  </r>
  </si>
  <si>
    <r>
      <rPr>
        <b/>
        <sz val="10"/>
        <rFont val="Arial"/>
        <family val="2"/>
        <charset val="204"/>
      </rPr>
      <t xml:space="preserve"> Стационарная медицинская помощь </t>
    </r>
    <r>
      <rPr>
        <sz val="10"/>
        <rFont val="Arial"/>
        <family val="2"/>
        <charset val="204"/>
      </rPr>
      <t>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  </r>
  </si>
  <si>
    <t>99 0 89 04030</t>
  </si>
  <si>
    <t xml:space="preserve"> Прочая закупка товаров, работ и услуг для обеспечения государственных (муниципальных) нужд</t>
  </si>
  <si>
    <t>Общеобразовательные организации Другие мероприятия в рамках программы</t>
  </si>
  <si>
    <t xml:space="preserve">Дошкольные  образовательные организации </t>
  </si>
  <si>
    <t>Подпрограмма " Обеспечение продуктами питания детей из малообеспеченных семей "</t>
  </si>
  <si>
    <t>03 0 07 41500</t>
  </si>
  <si>
    <t xml:space="preserve"> Бюджетные инвестиции в объекты капитального строительства государственной (муниципальной) собственности</t>
  </si>
  <si>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Фонд оплаты труда казенных учреждений и взносы по обязательному социальному страхованию</t>
    </r>
  </si>
  <si>
    <t xml:space="preserve">Бюджетные инвестиции в объекты капитального строительства государственной (муниципальной) собственности </t>
  </si>
  <si>
    <t xml:space="preserve">Закупка товаров, работ, услуг в целях капитального ремонта государственного (муниципального) имущества  </t>
  </si>
  <si>
    <t xml:space="preserve">Прочая закупка товаров, работ и услуг для обеспечения государственных (муниципальных) нужд) за счет средств бюджета  </t>
  </si>
  <si>
    <t xml:space="preserve">Общеобразовательные организации </t>
  </si>
  <si>
    <t xml:space="preserve"> Прочая закупка товаров, работ и услуг для обеспечения государственных (муниципальных) нужд </t>
  </si>
  <si>
    <t xml:space="preserve">Общеобразовательные организации  </t>
  </si>
  <si>
    <t>Закупка товаров, работ, услуг в целях капитального ремонта государственного (муниципального) имущества</t>
  </si>
  <si>
    <t>Субсидии бюджетным учреждениям на иные цели</t>
  </si>
  <si>
    <t xml:space="preserve"> Закупка товаров, работ, услуг в целях капитального ремонта государственного (муниципального) имущества</t>
  </si>
  <si>
    <t>16 0 04 00000</t>
  </si>
  <si>
    <t xml:space="preserve">Организация и проведение мероприятий в сфере физической культуры и спорта </t>
  </si>
  <si>
    <t xml:space="preserve"> Пособия, компенсации, меры социальной поддержки по публичным нормативным обязательствам</t>
  </si>
  <si>
    <r>
      <rPr>
        <b/>
        <sz val="10"/>
        <rFont val="Arial Cyr"/>
        <charset val="204"/>
      </rPr>
      <t xml:space="preserve">Социальное обслуживание населения    </t>
    </r>
    <r>
      <rPr>
        <sz val="10"/>
        <rFont val="Arial Cyr"/>
        <charset val="204"/>
      </rPr>
      <t xml:space="preserve">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  </r>
  </si>
  <si>
    <r>
      <rPr>
        <b/>
        <sz val="10"/>
        <rFont val="Arial Cyr"/>
        <charset val="204"/>
      </rPr>
      <t xml:space="preserve">Социальное обслуживание населения    </t>
    </r>
    <r>
      <rPr>
        <sz val="10"/>
        <rFont val="Arial Cyr"/>
        <charset val="204"/>
      </rPr>
      <t>(Фонд оплаты труда казенных учреждений и взносы по обязательному социальному страхованию)</t>
    </r>
  </si>
  <si>
    <t xml:space="preserve"> Субвенции</t>
  </si>
  <si>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Дотации на выравнивание бюджетной обеспеченности</t>
    </r>
  </si>
  <si>
    <t xml:space="preserve">Выплата  единовременного социального пособия гражданам, находящихся в трудной жизненной ситуации </t>
  </si>
  <si>
    <t>Дотации на выравнивание бюджетной обеспеченности поселений за счет собственных средств бюджета муниципального района</t>
  </si>
  <si>
    <t xml:space="preserve"> Дотации на выравнивание бюджетной обеспеченности</t>
  </si>
  <si>
    <t>Субсидии некоммерческим организациям (за исключением государственных (муниципальных) учреждений</t>
  </si>
  <si>
    <t xml:space="preserve">Уплата прочих налогов, сборов и иных платежей </t>
  </si>
  <si>
    <t xml:space="preserve">Распределение бюджетных ассигнований по целевым статьям (муниципальным программам Сосновского района и непрограммным направлениям деятельности), группам и подгруппам видов расходов, разделам и подразделам классификации расходов бюджетов бюджетной системы Российской Федерации                                                                                   </t>
  </si>
  <si>
    <t>Учреждения культуры  Другие мероприятия в рамках программы</t>
  </si>
  <si>
    <t>Библиотеки. Другие мероприятия в рамках программы</t>
  </si>
  <si>
    <t xml:space="preserve">Субсидии бюджетным учреждениям на иные цели </t>
  </si>
  <si>
    <t>Музеи и постоянные выставки Другие мероприятия в рамках программы</t>
  </si>
  <si>
    <t>Библиотеки Другие мероприятия в рамках программы</t>
  </si>
  <si>
    <t xml:space="preserve">Организация работы органов управления социальной защиты населения </t>
  </si>
  <si>
    <t xml:space="preserve">Приложение № 4                                                                                                                              к решению Собрания депутатов Сосновского муниципального района  "О бюджете Сосновского муниципального района на 2016 год "                               от "     " декабря 2015г. №                                                                                             </t>
  </si>
  <si>
    <t>группа, подгруппа вида расходов</t>
  </si>
  <si>
    <t>99 0 03 11700</t>
  </si>
  <si>
    <t>99 0 03 11800</t>
  </si>
  <si>
    <t>99 0 03 11200</t>
  </si>
  <si>
    <t>99 0 03 11100</t>
  </si>
  <si>
    <t>99 0 03 11300</t>
  </si>
  <si>
    <t>99 0 03 11400</t>
  </si>
  <si>
    <t>99 0 03 11500</t>
  </si>
  <si>
    <t>Подпрограмма " Обеспечение питанием детей из малообеспеченных семей в муниципальных образовательных организациях"</t>
  </si>
  <si>
    <r>
      <rPr>
        <b/>
        <sz val="11"/>
        <rFont val="Times New Roman"/>
        <family val="1"/>
        <charset val="204"/>
      </rPr>
      <t>Больницы, клиники, госпитали, медико-санитарные части</t>
    </r>
    <r>
      <rPr>
        <sz val="11"/>
        <rFont val="Times New Roman"/>
        <family val="1"/>
        <charset val="204"/>
      </rPr>
      <t xml:space="preserve"> (Субсидии бюджетным учреждениям на иные цели)</t>
    </r>
  </si>
  <si>
    <r>
      <rPr>
        <b/>
        <sz val="11"/>
        <rFont val="Times New Roman"/>
        <family val="1"/>
        <charset val="204"/>
      </rPr>
      <t xml:space="preserve">Больницы, клиники, госпитали, медико-санитарные части </t>
    </r>
    <r>
      <rPr>
        <sz val="11"/>
        <rFont val="Times New Roman"/>
        <family val="1"/>
        <charset val="204"/>
      </rPr>
      <t>(Субсидии бюджетным учреждениям на иные цели)</t>
    </r>
  </si>
  <si>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Фонд оплаты труда казенных учреждений и взносы по обязательному социальному страхованию</t>
    </r>
  </si>
  <si>
    <r>
      <rPr>
        <b/>
        <sz val="11"/>
        <rFont val="Times New Roman"/>
        <family val="1"/>
        <charset val="204"/>
      </rPr>
      <t xml:space="preserve">Дошкольные образовательные организации </t>
    </r>
    <r>
      <rPr>
        <sz val="11"/>
        <rFont val="Times New Roman"/>
        <family val="1"/>
        <charset val="204"/>
      </rPr>
      <t>(Уплата налога на имущество организаций и земельного налога)</t>
    </r>
  </si>
  <si>
    <r>
      <rPr>
        <b/>
        <sz val="11"/>
        <rFont val="Times New Roman"/>
        <family val="1"/>
        <charset val="204"/>
      </rPr>
      <t xml:space="preserve">Дошкольные образовательные организации </t>
    </r>
    <r>
      <rPr>
        <sz val="11"/>
        <rFont val="Times New Roman"/>
        <family val="1"/>
        <charset val="204"/>
      </rPr>
      <t xml:space="preserve"> </t>
    </r>
  </si>
  <si>
    <r>
      <rPr>
        <b/>
        <sz val="11"/>
        <rFont val="Times New Roman"/>
        <family val="1"/>
        <charset val="204"/>
      </rPr>
      <t>Учреждения социального обслуживания населения</t>
    </r>
    <r>
      <rPr>
        <sz val="11"/>
        <rFont val="Times New Roman"/>
        <family val="1"/>
        <charset val="204"/>
      </rPr>
      <t xml:space="preserve">  Другие мероприятия в рамках программы (Субсидии бюджетным учреждениям на иные цели) </t>
    </r>
  </si>
  <si>
    <r>
      <rPr>
        <b/>
        <sz val="11"/>
        <color rgb="FF000000"/>
        <rFont val="Times New Roman"/>
        <family val="1"/>
        <charset val="204"/>
      </rPr>
      <t>Мероприятия, реализуемые органами местного самоуправления</t>
    </r>
    <r>
      <rPr>
        <sz val="11"/>
        <color rgb="FF000000"/>
        <rFont val="Times New Roman"/>
        <family val="1"/>
        <charset val="204"/>
      </rPr>
      <t xml:space="preserve"> (Закупка товаров, работ, услуг в сфере информационно-коммуникационных технологий)</t>
    </r>
  </si>
  <si>
    <r>
      <rPr>
        <b/>
        <sz val="11"/>
        <rFont val="Times New Roman"/>
        <family val="1"/>
        <charset val="204"/>
      </rPr>
      <t xml:space="preserve"> Стационарная медицинская помощь </t>
    </r>
    <r>
      <rPr>
        <sz val="11"/>
        <rFont val="Times New Roman"/>
        <family val="1"/>
        <charset val="204"/>
      </rPr>
      <t>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  </r>
  </si>
  <si>
    <r>
      <rPr>
        <b/>
        <sz val="11"/>
        <rFont val="Times New Roman"/>
        <family val="1"/>
        <charset val="204"/>
      </rPr>
      <t>Амбулаторная помощь</t>
    </r>
    <r>
      <rPr>
        <sz val="11"/>
        <rFont val="Times New Roman"/>
        <family val="1"/>
        <charset val="204"/>
      </rPr>
      <t>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  </r>
  </si>
  <si>
    <r>
      <rPr>
        <b/>
        <sz val="11"/>
        <rFont val="Times New Roman"/>
        <family val="1"/>
        <charset val="204"/>
      </rPr>
      <t xml:space="preserve">Скорая медицинская помощь </t>
    </r>
    <r>
      <rPr>
        <sz val="11"/>
        <rFont val="Times New Roman"/>
        <family val="1"/>
        <charset val="204"/>
      </rPr>
      <t>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  </r>
  </si>
  <si>
    <r>
      <rPr>
        <b/>
        <sz val="11"/>
        <rFont val="Times New Roman"/>
        <family val="1"/>
        <charset val="204"/>
      </rPr>
      <t xml:space="preserve">Социальное обслуживание населения    </t>
    </r>
    <r>
      <rPr>
        <sz val="11"/>
        <rFont val="Times New Roman"/>
        <family val="1"/>
        <charset val="204"/>
      </rPr>
      <t xml:space="preserve">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  </r>
  </si>
  <si>
    <r>
      <rPr>
        <b/>
        <sz val="11"/>
        <rFont val="Times New Roman"/>
        <family val="1"/>
        <charset val="204"/>
      </rPr>
      <t xml:space="preserve">Социальное обслуживание населения    </t>
    </r>
    <r>
      <rPr>
        <sz val="11"/>
        <rFont val="Times New Roman"/>
        <family val="1"/>
        <charset val="204"/>
      </rPr>
      <t>(Фонд оплаты труда казенных учреждений и взносы по обязательному социальному страхованию)</t>
    </r>
  </si>
  <si>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Дотации на выравнивание бюджетной обеспеченности</t>
    </r>
  </si>
  <si>
    <r>
      <rPr>
        <b/>
        <sz val="11"/>
        <rFont val="Times New Roman"/>
        <family val="1"/>
        <charset val="204"/>
      </rPr>
      <t>Субсидии некоммерческим оргнаизациям, осуществляющим поддержку ветеранов (пенсионеров) войны, труда, Вооруженных Сил и правоохранительных органов</t>
    </r>
    <r>
      <rPr>
        <sz val="11"/>
        <rFont val="Times New Roman"/>
        <family val="1"/>
        <charset val="204"/>
      </rPr>
      <t xml:space="preserve"> </t>
    </r>
  </si>
  <si>
    <t>Социальное обслуживание населения Иные выплаты персоналу казенных учреждений, за исключением фонда оплаты труда</t>
  </si>
  <si>
    <t xml:space="preserve"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 </t>
  </si>
  <si>
    <t>Резервные фонды исполнительных органов местного самоуправления</t>
  </si>
  <si>
    <t>99 0 04 22550</t>
  </si>
  <si>
    <t>99 0 04 21110</t>
  </si>
  <si>
    <t>Подпрограмма "Модернизация объектов коммунальной инфраструктуры"</t>
  </si>
  <si>
    <t>08 1 00 00000</t>
  </si>
  <si>
    <t>08 1 07 00000</t>
  </si>
  <si>
    <t>08 1 07 00050</t>
  </si>
  <si>
    <t>08 1 09 00000</t>
  </si>
  <si>
    <t>08 1 09 00040</t>
  </si>
  <si>
    <t>08 2 06 00000</t>
  </si>
  <si>
    <t>08 2 06 00250</t>
  </si>
  <si>
    <t>Подпрограмма "Оказание государственной поддержки молодым семьям  для улучшения жилищных условий"</t>
  </si>
  <si>
    <t>08 2 00 00000</t>
  </si>
  <si>
    <t xml:space="preserve">Приложение № 4                                                                                                                      к решению Собрания депутатов Сосновского  муниципального района "О бюджете Сосновского муниципального района на 2016 год от "16" декабря 2015г. № 50                                                                                            </t>
  </si>
  <si>
    <t>Другие мероприятия по реализации функций органов местного самоуправления</t>
  </si>
  <si>
    <t xml:space="preserve">Реализация иных функций органов местного самоуправления в области социальной политики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</si>
</sst>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0"/>
      <color theme="1"/>
      <name val="Arial"/>
      <family val="2"/>
      <charset val="204"/>
    </font>
    <font>
      <b/>
      <i/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Arial Cyr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218">
    <xf numFmtId="0" fontId="0" fillId="0" borderId="0" xfId="0"/>
    <xf numFmtId="0" fontId="0" fillId="0" borderId="0" xfId="0" applyFill="1"/>
    <xf numFmtId="49" fontId="1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Border="1"/>
    <xf numFmtId="0" fontId="0" fillId="0" borderId="0" xfId="0" applyFill="1" applyBorder="1"/>
    <xf numFmtId="49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49" fontId="0" fillId="0" borderId="2" xfId="0" applyNumberFormat="1" applyFill="1" applyBorder="1" applyAlignment="1">
      <alignment horizontal="center" vertical="center"/>
    </xf>
    <xf numFmtId="0" fontId="0" fillId="2" borderId="0" xfId="0" applyFill="1"/>
    <xf numFmtId="49" fontId="5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1" xfId="0" applyNumberForma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top" wrapText="1"/>
    </xf>
    <xf numFmtId="49" fontId="5" fillId="0" borderId="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4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1" applyFont="1" applyBorder="1" applyAlignment="1">
      <alignment vertical="top" wrapText="1"/>
    </xf>
    <xf numFmtId="0" fontId="0" fillId="0" borderId="0" xfId="0" applyFont="1"/>
    <xf numFmtId="0" fontId="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ont="1" applyBorder="1"/>
    <xf numFmtId="4" fontId="0" fillId="3" borderId="0" xfId="0" applyNumberFormat="1" applyFill="1"/>
    <xf numFmtId="0" fontId="0" fillId="4" borderId="0" xfId="0" applyFill="1"/>
    <xf numFmtId="4" fontId="4" fillId="3" borderId="0" xfId="0" applyNumberFormat="1" applyFont="1" applyFill="1" applyBorder="1" applyAlignment="1">
      <alignment horizontal="right" vertical="top" wrapText="1"/>
    </xf>
    <xf numFmtId="0" fontId="0" fillId="4" borderId="0" xfId="0" applyFill="1" applyBorder="1"/>
    <xf numFmtId="49" fontId="3" fillId="0" borderId="2" xfId="0" applyNumberFormat="1" applyFont="1" applyFill="1" applyBorder="1" applyAlignment="1">
      <alignment horizontal="center" vertical="center"/>
    </xf>
    <xf numFmtId="4" fontId="13" fillId="0" borderId="0" xfId="0" applyNumberFormat="1" applyFont="1"/>
    <xf numFmtId="4" fontId="14" fillId="0" borderId="0" xfId="0" applyNumberFormat="1" applyFont="1"/>
    <xf numFmtId="0" fontId="0" fillId="0" borderId="1" xfId="0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left" vertical="top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47" fontId="11" fillId="0" borderId="1" xfId="0" applyNumberFormat="1" applyFont="1" applyFill="1" applyBorder="1" applyAlignment="1">
      <alignment horizontal="left" vertical="center" wrapText="1"/>
    </xf>
    <xf numFmtId="47" fontId="5" fillId="0" borderId="1" xfId="0" applyNumberFormat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vertical="center" wrapText="1"/>
    </xf>
    <xf numFmtId="49" fontId="11" fillId="0" borderId="5" xfId="0" applyNumberFormat="1" applyFont="1" applyFill="1" applyBorder="1" applyAlignment="1" applyProtection="1">
      <alignment horizontal="left" vertical="center" wrapText="1"/>
      <protection locked="0"/>
    </xf>
    <xf numFmtId="2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2" fontId="5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1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0" xfId="1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2" fontId="5" fillId="0" borderId="2" xfId="0" applyNumberFormat="1" applyFont="1" applyFill="1" applyBorder="1" applyAlignment="1">
      <alignment horizontal="left" vertical="center" wrapText="1"/>
    </xf>
    <xf numFmtId="2" fontId="11" fillId="0" borderId="2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justify" vertical="center" wrapText="1"/>
    </xf>
    <xf numFmtId="0" fontId="8" fillId="5" borderId="1" xfId="0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0" fillId="0" borderId="12" xfId="0" applyFill="1" applyBorder="1" applyAlignment="1"/>
    <xf numFmtId="0" fontId="9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center" vertical="center" textRotation="90"/>
    </xf>
    <xf numFmtId="0" fontId="19" fillId="0" borderId="1" xfId="0" applyFont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center" wrapText="1"/>
    </xf>
    <xf numFmtId="49" fontId="11" fillId="5" borderId="1" xfId="0" applyNumberFormat="1" applyFont="1" applyFill="1" applyBorder="1" applyAlignment="1">
      <alignment vertical="center" wrapText="1"/>
    </xf>
    <xf numFmtId="0" fontId="8" fillId="5" borderId="10" xfId="1" applyFont="1" applyFill="1" applyBorder="1" applyAlignment="1">
      <alignment vertical="center" wrapText="1"/>
    </xf>
    <xf numFmtId="0" fontId="8" fillId="5" borderId="11" xfId="0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vertical="center"/>
    </xf>
    <xf numFmtId="0" fontId="2" fillId="5" borderId="5" xfId="0" applyFont="1" applyFill="1" applyBorder="1" applyAlignment="1">
      <alignment vertical="center" wrapText="1"/>
    </xf>
    <xf numFmtId="10" fontId="0" fillId="0" borderId="0" xfId="0" applyNumberFormat="1" applyFill="1" applyAlignment="1">
      <alignment horizontal="left"/>
    </xf>
    <xf numFmtId="4" fontId="0" fillId="0" borderId="0" xfId="0" applyNumberFormat="1" applyFont="1" applyAlignment="1">
      <alignment horizontal="left"/>
    </xf>
    <xf numFmtId="4" fontId="20" fillId="0" borderId="0" xfId="0" applyNumberFormat="1" applyFont="1" applyAlignment="1">
      <alignment horizontal="left"/>
    </xf>
    <xf numFmtId="0" fontId="21" fillId="5" borderId="1" xfId="0" applyFont="1" applyFill="1" applyBorder="1" applyAlignment="1">
      <alignment horizontal="center" vertical="center" wrapText="1"/>
    </xf>
    <xf numFmtId="49" fontId="22" fillId="5" borderId="1" xfId="0" applyNumberFormat="1" applyFont="1" applyFill="1" applyBorder="1" applyAlignment="1">
      <alignment horizontal="center" vertical="center"/>
    </xf>
    <xf numFmtId="4" fontId="22" fillId="5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4" fontId="24" fillId="0" borderId="1" xfId="0" applyNumberFormat="1" applyFont="1" applyFill="1" applyBorder="1" applyAlignment="1">
      <alignment horizontal="center" vertical="center"/>
    </xf>
    <xf numFmtId="4" fontId="26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1" xfId="0" applyNumberFormat="1" applyFont="1" applyFill="1" applyBorder="1" applyAlignment="1">
      <alignment horizontal="left" vertical="center" wrapText="1"/>
    </xf>
    <xf numFmtId="49" fontId="22" fillId="0" borderId="9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left" vertical="center" wrapText="1"/>
    </xf>
    <xf numFmtId="0" fontId="27" fillId="5" borderId="1" xfId="0" applyFont="1" applyFill="1" applyBorder="1" applyAlignment="1">
      <alignment horizontal="center" vertical="center" wrapText="1"/>
    </xf>
    <xf numFmtId="49" fontId="24" fillId="5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22" fillId="5" borderId="1" xfId="0" applyNumberFormat="1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left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left" vertical="center" wrapText="1"/>
    </xf>
    <xf numFmtId="49" fontId="22" fillId="0" borderId="1" xfId="2" applyNumberFormat="1" applyFont="1" applyFill="1" applyBorder="1" applyAlignment="1">
      <alignment horizontal="left" vertical="center" wrapText="1"/>
    </xf>
    <xf numFmtId="4" fontId="22" fillId="5" borderId="1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2" fontId="22" fillId="0" borderId="1" xfId="0" applyNumberFormat="1" applyFont="1" applyFill="1" applyBorder="1" applyAlignment="1">
      <alignment horizontal="left" vertical="center" wrapText="1"/>
    </xf>
    <xf numFmtId="49" fontId="22" fillId="0" borderId="5" xfId="0" applyNumberFormat="1" applyFont="1" applyFill="1" applyBorder="1" applyAlignment="1">
      <alignment horizontal="left" vertical="center" wrapText="1"/>
    </xf>
    <xf numFmtId="49" fontId="24" fillId="0" borderId="2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5" borderId="9" xfId="0" applyFont="1" applyFill="1" applyBorder="1" applyAlignment="1">
      <alignment horizontal="center" vertical="center" wrapText="1"/>
    </xf>
    <xf numFmtId="47" fontId="22" fillId="0" borderId="1" xfId="0" applyNumberFormat="1" applyFont="1" applyFill="1" applyBorder="1" applyAlignment="1">
      <alignment horizontal="left" vertical="center" wrapText="1"/>
    </xf>
    <xf numFmtId="47" fontId="19" fillId="0" borderId="1" xfId="0" applyNumberFormat="1" applyFont="1" applyFill="1" applyBorder="1" applyAlignment="1">
      <alignment horizontal="left" vertical="center" wrapText="1"/>
    </xf>
    <xf numFmtId="0" fontId="27" fillId="5" borderId="9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49" fontId="19" fillId="5" borderId="1" xfId="0" applyNumberFormat="1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left" vertical="center" wrapText="1"/>
    </xf>
    <xf numFmtId="2" fontId="19" fillId="0" borderId="2" xfId="0" applyNumberFormat="1" applyFont="1" applyFill="1" applyBorder="1" applyAlignment="1">
      <alignment horizontal="left" vertical="center" wrapText="1"/>
    </xf>
    <xf numFmtId="2" fontId="22" fillId="0" borderId="2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49" fontId="22" fillId="0" borderId="2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/>
    </xf>
    <xf numFmtId="2" fontId="22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5" xfId="0" applyNumberFormat="1" applyFont="1" applyFill="1" applyBorder="1" applyAlignment="1" applyProtection="1">
      <alignment horizontal="left" vertical="center" wrapText="1"/>
      <protection locked="0"/>
    </xf>
    <xf numFmtId="4" fontId="22" fillId="0" borderId="2" xfId="0" applyNumberFormat="1" applyFont="1" applyFill="1" applyBorder="1" applyAlignment="1">
      <alignment horizontal="center" vertical="center" wrapText="1"/>
    </xf>
    <xf numFmtId="4" fontId="22" fillId="0" borderId="5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vertical="center"/>
    </xf>
    <xf numFmtId="2" fontId="19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7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49" fontId="19" fillId="0" borderId="5" xfId="0" applyNumberFormat="1" applyFont="1" applyFill="1" applyBorder="1" applyAlignment="1">
      <alignment horizontal="left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1" fillId="0" borderId="1" xfId="1" applyFont="1" applyFill="1" applyBorder="1" applyAlignment="1">
      <alignment horizontal="left" vertical="center" wrapText="1"/>
    </xf>
    <xf numFmtId="0" fontId="25" fillId="0" borderId="1" xfId="1" applyFont="1" applyFill="1" applyBorder="1" applyAlignment="1">
      <alignment horizontal="left" vertical="center" wrapText="1"/>
    </xf>
    <xf numFmtId="0" fontId="21" fillId="0" borderId="6" xfId="1" applyFont="1" applyFill="1" applyBorder="1" applyAlignment="1">
      <alignment horizontal="left" vertical="center" wrapText="1"/>
    </xf>
    <xf numFmtId="0" fontId="22" fillId="5" borderId="5" xfId="0" applyFont="1" applyFill="1" applyBorder="1" applyAlignment="1">
      <alignment horizontal="left" vertical="center" wrapText="1"/>
    </xf>
    <xf numFmtId="0" fontId="21" fillId="0" borderId="10" xfId="1" applyFont="1" applyFill="1" applyBorder="1" applyAlignment="1">
      <alignment horizontal="left" vertical="center" wrapText="1"/>
    </xf>
    <xf numFmtId="0" fontId="28" fillId="5" borderId="1" xfId="0" applyFont="1" applyFill="1" applyBorder="1" applyAlignment="1">
      <alignment horizontal="left" vertical="center" wrapText="1"/>
    </xf>
    <xf numFmtId="0" fontId="21" fillId="5" borderId="10" xfId="1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164" fontId="19" fillId="0" borderId="1" xfId="0" applyNumberFormat="1" applyFont="1" applyFill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01"/>
  <sheetViews>
    <sheetView tabSelected="1" showWhiteSpace="0" view="pageBreakPreview" topLeftCell="A391" zoomScale="75" zoomScaleNormal="100" zoomScaleSheetLayoutView="75" workbookViewId="0">
      <selection activeCell="B378" sqref="B378"/>
    </sheetView>
  </sheetViews>
  <sheetFormatPr defaultRowHeight="12.75" x14ac:dyDescent="0.2"/>
  <cols>
    <col min="1" max="1" width="89.28515625" style="29" customWidth="1"/>
    <col min="2" max="2" width="15.85546875" customWidth="1"/>
    <col min="3" max="3" width="7.7109375" style="26" customWidth="1"/>
    <col min="4" max="4" width="5.85546875" customWidth="1"/>
    <col min="5" max="5" width="5.7109375" customWidth="1"/>
    <col min="6" max="6" width="16.85546875" customWidth="1"/>
    <col min="7" max="7" width="17.85546875" customWidth="1"/>
  </cols>
  <sheetData>
    <row r="1" spans="1:7" ht="11.25" customHeight="1" x14ac:dyDescent="0.2">
      <c r="B1" s="207" t="s">
        <v>532</v>
      </c>
      <c r="C1" s="207"/>
      <c r="D1" s="207"/>
      <c r="E1" s="207"/>
      <c r="F1" s="207"/>
    </row>
    <row r="2" spans="1:7" ht="14.25" customHeight="1" x14ac:dyDescent="0.2">
      <c r="B2" s="207"/>
      <c r="C2" s="207"/>
      <c r="D2" s="207"/>
      <c r="E2" s="207"/>
      <c r="F2" s="207"/>
    </row>
    <row r="3" spans="1:7" ht="45.75" customHeight="1" x14ac:dyDescent="0.2">
      <c r="A3" s="24"/>
      <c r="B3" s="207"/>
      <c r="C3" s="207"/>
      <c r="D3" s="207"/>
      <c r="E3" s="207"/>
      <c r="F3" s="207"/>
    </row>
    <row r="4" spans="1:7" ht="60.75" customHeight="1" x14ac:dyDescent="0.2">
      <c r="A4" s="208" t="s">
        <v>486</v>
      </c>
      <c r="B4" s="208"/>
      <c r="C4" s="208"/>
      <c r="D4" s="208"/>
      <c r="E4" s="208"/>
      <c r="F4" s="208"/>
    </row>
    <row r="5" spans="1:7" ht="17.25" customHeight="1" x14ac:dyDescent="0.2">
      <c r="A5" s="209" t="s">
        <v>114</v>
      </c>
      <c r="B5" s="209"/>
      <c r="C5" s="209"/>
      <c r="D5" s="209"/>
      <c r="E5" s="209"/>
      <c r="F5" s="209"/>
    </row>
    <row r="6" spans="1:7" ht="23.25" customHeight="1" x14ac:dyDescent="0.2">
      <c r="A6" s="210" t="s">
        <v>0</v>
      </c>
      <c r="B6" s="212" t="s">
        <v>1</v>
      </c>
      <c r="C6" s="213"/>
      <c r="D6" s="213"/>
      <c r="E6" s="214"/>
      <c r="F6" s="215" t="s">
        <v>83</v>
      </c>
    </row>
    <row r="7" spans="1:7" ht="86.25" customHeight="1" x14ac:dyDescent="0.2">
      <c r="A7" s="211"/>
      <c r="B7" s="114" t="s">
        <v>4</v>
      </c>
      <c r="C7" s="112" t="s">
        <v>494</v>
      </c>
      <c r="D7" s="113" t="s">
        <v>3</v>
      </c>
      <c r="E7" s="112" t="s">
        <v>38</v>
      </c>
      <c r="F7" s="215"/>
    </row>
    <row r="8" spans="1:7" x14ac:dyDescent="0.2">
      <c r="A8" s="62" t="s">
        <v>2</v>
      </c>
      <c r="B8" s="73"/>
      <c r="C8" s="8"/>
      <c r="D8" s="8" t="s">
        <v>6</v>
      </c>
      <c r="E8" s="8" t="s">
        <v>6</v>
      </c>
      <c r="F8" s="21">
        <f>F9+F60+F70+F76+F95+F142+F164+F187+F199+F203+F207+F210+F214+F218+F222+F227+F231+F235+F239</f>
        <v>1500122000</v>
      </c>
      <c r="G8" s="127"/>
    </row>
    <row r="9" spans="1:7" ht="28.5" x14ac:dyDescent="0.2">
      <c r="A9" s="192" t="s">
        <v>146</v>
      </c>
      <c r="B9" s="128" t="s">
        <v>147</v>
      </c>
      <c r="C9" s="129"/>
      <c r="D9" s="129"/>
      <c r="E9" s="129"/>
      <c r="F9" s="130">
        <f>F10+F16+F31+F40+F44+F55</f>
        <v>101785938</v>
      </c>
      <c r="G9" s="126"/>
    </row>
    <row r="10" spans="1:7" ht="28.5" x14ac:dyDescent="0.25">
      <c r="A10" s="193" t="s">
        <v>148</v>
      </c>
      <c r="B10" s="131" t="s">
        <v>149</v>
      </c>
      <c r="C10" s="132"/>
      <c r="D10" s="132"/>
      <c r="E10" s="132"/>
      <c r="F10" s="133">
        <f>F11</f>
        <v>52358653</v>
      </c>
      <c r="G10" s="38"/>
    </row>
    <row r="11" spans="1:7" ht="28.5" x14ac:dyDescent="0.2">
      <c r="A11" s="193" t="s">
        <v>400</v>
      </c>
      <c r="B11" s="131" t="s">
        <v>150</v>
      </c>
      <c r="C11" s="132"/>
      <c r="D11" s="132"/>
      <c r="E11" s="132"/>
      <c r="F11" s="134">
        <f>F12+F14</f>
        <v>52358653</v>
      </c>
    </row>
    <row r="12" spans="1:7" ht="15" x14ac:dyDescent="0.2">
      <c r="A12" s="193" t="s">
        <v>425</v>
      </c>
      <c r="B12" s="131" t="s">
        <v>151</v>
      </c>
      <c r="C12" s="132"/>
      <c r="D12" s="132"/>
      <c r="E12" s="132"/>
      <c r="F12" s="133">
        <f>F13</f>
        <v>51358653</v>
      </c>
    </row>
    <row r="13" spans="1:7" ht="30" x14ac:dyDescent="0.2">
      <c r="A13" s="178" t="s">
        <v>436</v>
      </c>
      <c r="B13" s="135" t="s">
        <v>151</v>
      </c>
      <c r="C13" s="136" t="s">
        <v>47</v>
      </c>
      <c r="D13" s="136" t="s">
        <v>15</v>
      </c>
      <c r="E13" s="136" t="s">
        <v>5</v>
      </c>
      <c r="F13" s="137">
        <f>52838653-1480000</f>
        <v>51358653</v>
      </c>
    </row>
    <row r="14" spans="1:7" ht="15" x14ac:dyDescent="0.2">
      <c r="A14" s="161" t="s">
        <v>487</v>
      </c>
      <c r="B14" s="131" t="s">
        <v>152</v>
      </c>
      <c r="C14" s="136"/>
      <c r="D14" s="136"/>
      <c r="E14" s="136"/>
      <c r="F14" s="138">
        <f>F15</f>
        <v>1000000</v>
      </c>
    </row>
    <row r="15" spans="1:7" ht="33.75" customHeight="1" x14ac:dyDescent="0.2">
      <c r="A15" s="178" t="s">
        <v>436</v>
      </c>
      <c r="B15" s="135" t="s">
        <v>152</v>
      </c>
      <c r="C15" s="136" t="s">
        <v>47</v>
      </c>
      <c r="D15" s="136" t="s">
        <v>15</v>
      </c>
      <c r="E15" s="136" t="s">
        <v>5</v>
      </c>
      <c r="F15" s="134">
        <v>1000000</v>
      </c>
    </row>
    <row r="16" spans="1:7" ht="31.5" customHeight="1" x14ac:dyDescent="0.2">
      <c r="A16" s="139" t="s">
        <v>153</v>
      </c>
      <c r="B16" s="131" t="s">
        <v>154</v>
      </c>
      <c r="C16" s="132"/>
      <c r="D16" s="132"/>
      <c r="E16" s="132"/>
      <c r="F16" s="133">
        <f>F17+F21+F29</f>
        <v>18668475</v>
      </c>
    </row>
    <row r="17" spans="1:6" ht="15.75" customHeight="1" x14ac:dyDescent="0.2">
      <c r="A17" s="193" t="s">
        <v>120</v>
      </c>
      <c r="B17" s="131" t="s">
        <v>155</v>
      </c>
      <c r="C17" s="132"/>
      <c r="D17" s="132"/>
      <c r="E17" s="132"/>
      <c r="F17" s="133">
        <f>F18</f>
        <v>25800</v>
      </c>
    </row>
    <row r="18" spans="1:6" ht="15.75" customHeight="1" x14ac:dyDescent="0.2">
      <c r="A18" s="193" t="s">
        <v>158</v>
      </c>
      <c r="B18" s="131" t="s">
        <v>156</v>
      </c>
      <c r="C18" s="132"/>
      <c r="D18" s="132"/>
      <c r="E18" s="132"/>
      <c r="F18" s="133">
        <f>SUM(F19:F20)</f>
        <v>25800</v>
      </c>
    </row>
    <row r="19" spans="1:6" ht="15" x14ac:dyDescent="0.2">
      <c r="A19" s="140" t="s">
        <v>40</v>
      </c>
      <c r="B19" s="135" t="s">
        <v>156</v>
      </c>
      <c r="C19" s="136" t="s">
        <v>37</v>
      </c>
      <c r="D19" s="136" t="s">
        <v>15</v>
      </c>
      <c r="E19" s="136" t="s">
        <v>5</v>
      </c>
      <c r="F19" s="134">
        <v>6100</v>
      </c>
    </row>
    <row r="20" spans="1:6" ht="15" x14ac:dyDescent="0.2">
      <c r="A20" s="141" t="s">
        <v>41</v>
      </c>
      <c r="B20" s="135" t="s">
        <v>156</v>
      </c>
      <c r="C20" s="136" t="s">
        <v>39</v>
      </c>
      <c r="D20" s="136" t="s">
        <v>15</v>
      </c>
      <c r="E20" s="136" t="s">
        <v>5</v>
      </c>
      <c r="F20" s="134">
        <v>19700</v>
      </c>
    </row>
    <row r="21" spans="1:6" ht="28.5" x14ac:dyDescent="0.2">
      <c r="A21" s="193" t="s">
        <v>95</v>
      </c>
      <c r="B21" s="131" t="s">
        <v>157</v>
      </c>
      <c r="C21" s="136"/>
      <c r="D21" s="136"/>
      <c r="E21" s="136"/>
      <c r="F21" s="133">
        <f>F22+F27</f>
        <v>18620175</v>
      </c>
    </row>
    <row r="22" spans="1:6" ht="15" x14ac:dyDescent="0.2">
      <c r="A22" s="193" t="s">
        <v>158</v>
      </c>
      <c r="B22" s="131" t="s">
        <v>159</v>
      </c>
      <c r="C22" s="136"/>
      <c r="D22" s="136"/>
      <c r="E22" s="136"/>
      <c r="F22" s="133">
        <f>SUM(F23:F26)</f>
        <v>18320175</v>
      </c>
    </row>
    <row r="23" spans="1:6" ht="30" x14ac:dyDescent="0.2">
      <c r="A23" s="178" t="s">
        <v>53</v>
      </c>
      <c r="B23" s="135" t="s">
        <v>159</v>
      </c>
      <c r="C23" s="136" t="s">
        <v>51</v>
      </c>
      <c r="D23" s="136" t="s">
        <v>15</v>
      </c>
      <c r="E23" s="136" t="s">
        <v>5</v>
      </c>
      <c r="F23" s="134">
        <v>16399000</v>
      </c>
    </row>
    <row r="24" spans="1:6" ht="17.25" customHeight="1" x14ac:dyDescent="0.2">
      <c r="A24" s="194" t="s">
        <v>54</v>
      </c>
      <c r="B24" s="135" t="s">
        <v>159</v>
      </c>
      <c r="C24" s="136" t="s">
        <v>52</v>
      </c>
      <c r="D24" s="136" t="s">
        <v>15</v>
      </c>
      <c r="E24" s="136" t="s">
        <v>5</v>
      </c>
      <c r="F24" s="134">
        <v>3200</v>
      </c>
    </row>
    <row r="25" spans="1:6" ht="26.25" customHeight="1" x14ac:dyDescent="0.2">
      <c r="A25" s="178" t="s">
        <v>66</v>
      </c>
      <c r="B25" s="135" t="s">
        <v>159</v>
      </c>
      <c r="C25" s="136" t="s">
        <v>65</v>
      </c>
      <c r="D25" s="136" t="s">
        <v>15</v>
      </c>
      <c r="E25" s="136" t="s">
        <v>5</v>
      </c>
      <c r="F25" s="134">
        <v>397480</v>
      </c>
    </row>
    <row r="26" spans="1:6" ht="30" x14ac:dyDescent="0.2">
      <c r="A26" s="194" t="s">
        <v>36</v>
      </c>
      <c r="B26" s="135" t="s">
        <v>159</v>
      </c>
      <c r="C26" s="136" t="s">
        <v>35</v>
      </c>
      <c r="D26" s="136" t="s">
        <v>15</v>
      </c>
      <c r="E26" s="136" t="s">
        <v>5</v>
      </c>
      <c r="F26" s="134">
        <v>1520495</v>
      </c>
    </row>
    <row r="27" spans="1:6" ht="18" customHeight="1" x14ac:dyDescent="0.2">
      <c r="A27" s="193" t="s">
        <v>488</v>
      </c>
      <c r="B27" s="131" t="s">
        <v>160</v>
      </c>
      <c r="C27" s="136"/>
      <c r="D27" s="136"/>
      <c r="E27" s="136"/>
      <c r="F27" s="133">
        <f>F28</f>
        <v>300000</v>
      </c>
    </row>
    <row r="28" spans="1:6" ht="30" x14ac:dyDescent="0.2">
      <c r="A28" s="194" t="s">
        <v>36</v>
      </c>
      <c r="B28" s="135" t="s">
        <v>160</v>
      </c>
      <c r="C28" s="136" t="s">
        <v>35</v>
      </c>
      <c r="D28" s="136" t="s">
        <v>15</v>
      </c>
      <c r="E28" s="136" t="s">
        <v>5</v>
      </c>
      <c r="F28" s="134">
        <v>300000</v>
      </c>
    </row>
    <row r="29" spans="1:6" ht="21" customHeight="1" x14ac:dyDescent="0.2">
      <c r="A29" s="195" t="s">
        <v>113</v>
      </c>
      <c r="B29" s="142" t="s">
        <v>434</v>
      </c>
      <c r="C29" s="136"/>
      <c r="D29" s="136"/>
      <c r="E29" s="136"/>
      <c r="F29" s="133">
        <f>F30</f>
        <v>22500</v>
      </c>
    </row>
    <row r="30" spans="1:6" ht="30" x14ac:dyDescent="0.2">
      <c r="A30" s="178" t="s">
        <v>161</v>
      </c>
      <c r="B30" s="135" t="s">
        <v>295</v>
      </c>
      <c r="C30" s="136" t="s">
        <v>35</v>
      </c>
      <c r="D30" s="136" t="s">
        <v>15</v>
      </c>
      <c r="E30" s="136" t="s">
        <v>5</v>
      </c>
      <c r="F30" s="134">
        <v>22500</v>
      </c>
    </row>
    <row r="31" spans="1:6" ht="15" customHeight="1" x14ac:dyDescent="0.2">
      <c r="A31" s="139" t="s">
        <v>162</v>
      </c>
      <c r="B31" s="131" t="s">
        <v>163</v>
      </c>
      <c r="C31" s="136"/>
      <c r="D31" s="132"/>
      <c r="E31" s="132"/>
      <c r="F31" s="133">
        <f>F32+F35</f>
        <v>1364300</v>
      </c>
    </row>
    <row r="32" spans="1:6" ht="16.5" customHeight="1" x14ac:dyDescent="0.2">
      <c r="A32" s="193" t="s">
        <v>120</v>
      </c>
      <c r="B32" s="131" t="s">
        <v>164</v>
      </c>
      <c r="C32" s="136"/>
      <c r="D32" s="136"/>
      <c r="E32" s="136"/>
      <c r="F32" s="133">
        <f>F33</f>
        <v>1200</v>
      </c>
    </row>
    <row r="33" spans="1:7" ht="17.25" customHeight="1" x14ac:dyDescent="0.2">
      <c r="A33" s="193" t="s">
        <v>139</v>
      </c>
      <c r="B33" s="131" t="s">
        <v>191</v>
      </c>
      <c r="C33" s="136"/>
      <c r="D33" s="136"/>
      <c r="E33" s="136"/>
      <c r="F33" s="133">
        <f>F34</f>
        <v>1200</v>
      </c>
    </row>
    <row r="34" spans="1:7" s="1" customFormat="1" ht="16.5" customHeight="1" x14ac:dyDescent="0.2">
      <c r="A34" s="141" t="s">
        <v>423</v>
      </c>
      <c r="B34" s="135" t="s">
        <v>191</v>
      </c>
      <c r="C34" s="136" t="s">
        <v>39</v>
      </c>
      <c r="D34" s="136" t="s">
        <v>15</v>
      </c>
      <c r="E34" s="136" t="s">
        <v>5</v>
      </c>
      <c r="F34" s="134">
        <v>1200</v>
      </c>
    </row>
    <row r="35" spans="1:7" s="1" customFormat="1" ht="28.5" x14ac:dyDescent="0.2">
      <c r="A35" s="193" t="s">
        <v>95</v>
      </c>
      <c r="B35" s="131" t="s">
        <v>406</v>
      </c>
      <c r="C35" s="136"/>
      <c r="D35" s="136"/>
      <c r="E35" s="136"/>
      <c r="F35" s="133">
        <f>SUM(F36:F39)</f>
        <v>1363100</v>
      </c>
    </row>
    <row r="36" spans="1:7" s="1" customFormat="1" ht="30" x14ac:dyDescent="0.2">
      <c r="A36" s="178" t="s">
        <v>53</v>
      </c>
      <c r="B36" s="135" t="s">
        <v>190</v>
      </c>
      <c r="C36" s="136" t="s">
        <v>51</v>
      </c>
      <c r="D36" s="136" t="s">
        <v>15</v>
      </c>
      <c r="E36" s="136" t="s">
        <v>5</v>
      </c>
      <c r="F36" s="134">
        <v>1157000</v>
      </c>
    </row>
    <row r="37" spans="1:7" s="1" customFormat="1" ht="15" x14ac:dyDescent="0.2">
      <c r="A37" s="178" t="s">
        <v>54</v>
      </c>
      <c r="B37" s="135" t="s">
        <v>190</v>
      </c>
      <c r="C37" s="136" t="s">
        <v>52</v>
      </c>
      <c r="D37" s="136" t="s">
        <v>15</v>
      </c>
      <c r="E37" s="136" t="s">
        <v>5</v>
      </c>
      <c r="F37" s="134">
        <v>700</v>
      </c>
    </row>
    <row r="38" spans="1:7" s="1" customFormat="1" ht="27" customHeight="1" x14ac:dyDescent="0.2">
      <c r="A38" s="178" t="s">
        <v>66</v>
      </c>
      <c r="B38" s="135" t="s">
        <v>190</v>
      </c>
      <c r="C38" s="136" t="s">
        <v>65</v>
      </c>
      <c r="D38" s="136" t="s">
        <v>15</v>
      </c>
      <c r="E38" s="136" t="s">
        <v>5</v>
      </c>
      <c r="F38" s="134">
        <v>58900</v>
      </c>
    </row>
    <row r="39" spans="1:7" s="1" customFormat="1" ht="30" x14ac:dyDescent="0.2">
      <c r="A39" s="178" t="s">
        <v>36</v>
      </c>
      <c r="B39" s="135" t="s">
        <v>190</v>
      </c>
      <c r="C39" s="136" t="s">
        <v>35</v>
      </c>
      <c r="D39" s="136" t="s">
        <v>15</v>
      </c>
      <c r="E39" s="136" t="s">
        <v>5</v>
      </c>
      <c r="F39" s="134">
        <v>146500</v>
      </c>
    </row>
    <row r="40" spans="1:7" s="1" customFormat="1" ht="28.5" x14ac:dyDescent="0.2">
      <c r="A40" s="139" t="s">
        <v>435</v>
      </c>
      <c r="B40" s="143" t="s">
        <v>186</v>
      </c>
      <c r="C40" s="132"/>
      <c r="D40" s="132"/>
      <c r="E40" s="132"/>
      <c r="F40" s="133">
        <f>F41</f>
        <v>25544510</v>
      </c>
    </row>
    <row r="41" spans="1:7" s="1" customFormat="1" ht="31.5" customHeight="1" x14ac:dyDescent="0.2">
      <c r="A41" s="193" t="s">
        <v>400</v>
      </c>
      <c r="B41" s="144" t="s">
        <v>193</v>
      </c>
      <c r="C41" s="132"/>
      <c r="D41" s="132"/>
      <c r="E41" s="132"/>
      <c r="F41" s="133">
        <f>F42</f>
        <v>25544510</v>
      </c>
    </row>
    <row r="42" spans="1:7" s="1" customFormat="1" ht="16.5" customHeight="1" x14ac:dyDescent="0.2">
      <c r="A42" s="195" t="s">
        <v>125</v>
      </c>
      <c r="B42" s="144" t="s">
        <v>192</v>
      </c>
      <c r="C42" s="132"/>
      <c r="D42" s="132"/>
      <c r="E42" s="132"/>
      <c r="F42" s="133">
        <f>F43</f>
        <v>25544510</v>
      </c>
    </row>
    <row r="43" spans="1:7" s="1" customFormat="1" ht="30" x14ac:dyDescent="0.2">
      <c r="A43" s="196" t="s">
        <v>436</v>
      </c>
      <c r="B43" s="145" t="s">
        <v>192</v>
      </c>
      <c r="C43" s="136" t="s">
        <v>47</v>
      </c>
      <c r="D43" s="136" t="s">
        <v>15</v>
      </c>
      <c r="E43" s="136" t="s">
        <v>5</v>
      </c>
      <c r="F43" s="134">
        <f>27286510-1742000</f>
        <v>25544510</v>
      </c>
    </row>
    <row r="44" spans="1:7" s="1" customFormat="1" ht="28.5" x14ac:dyDescent="0.2">
      <c r="A44" s="161" t="s">
        <v>187</v>
      </c>
      <c r="B44" s="143" t="s">
        <v>185</v>
      </c>
      <c r="C44" s="132"/>
      <c r="D44" s="132"/>
      <c r="E44" s="132"/>
      <c r="F44" s="133">
        <f>F45+F50</f>
        <v>3650000</v>
      </c>
      <c r="G44" s="28"/>
    </row>
    <row r="45" spans="1:7" s="1" customFormat="1" ht="18.75" customHeight="1" thickBot="1" x14ac:dyDescent="0.25">
      <c r="A45" s="197" t="s">
        <v>119</v>
      </c>
      <c r="B45" s="144" t="s">
        <v>403</v>
      </c>
      <c r="C45" s="132"/>
      <c r="D45" s="132"/>
      <c r="E45" s="132"/>
      <c r="F45" s="133">
        <f>F46+F48</f>
        <v>3500000</v>
      </c>
    </row>
    <row r="46" spans="1:7" s="1" customFormat="1" ht="18.75" customHeight="1" x14ac:dyDescent="0.2">
      <c r="A46" s="195" t="s">
        <v>405</v>
      </c>
      <c r="B46" s="144" t="s">
        <v>195</v>
      </c>
      <c r="C46" s="132"/>
      <c r="D46" s="132"/>
      <c r="E46" s="132"/>
      <c r="F46" s="133">
        <f>F47</f>
        <v>380000</v>
      </c>
    </row>
    <row r="47" spans="1:7" s="1" customFormat="1" ht="15" customHeight="1" x14ac:dyDescent="0.2">
      <c r="A47" s="196" t="s">
        <v>489</v>
      </c>
      <c r="B47" s="145" t="s">
        <v>195</v>
      </c>
      <c r="C47" s="136" t="s">
        <v>48</v>
      </c>
      <c r="D47" s="136" t="s">
        <v>15</v>
      </c>
      <c r="E47" s="136" t="s">
        <v>5</v>
      </c>
      <c r="F47" s="134">
        <v>380000</v>
      </c>
    </row>
    <row r="48" spans="1:7" s="1" customFormat="1" ht="15" customHeight="1" x14ac:dyDescent="0.2">
      <c r="A48" s="195" t="s">
        <v>424</v>
      </c>
      <c r="B48" s="144" t="s">
        <v>194</v>
      </c>
      <c r="C48" s="136"/>
      <c r="D48" s="136"/>
      <c r="E48" s="136"/>
      <c r="F48" s="133">
        <f>F49</f>
        <v>3120000</v>
      </c>
    </row>
    <row r="49" spans="1:6" s="1" customFormat="1" ht="15" x14ac:dyDescent="0.2">
      <c r="A49" s="178" t="s">
        <v>489</v>
      </c>
      <c r="B49" s="145" t="s">
        <v>194</v>
      </c>
      <c r="C49" s="136" t="s">
        <v>48</v>
      </c>
      <c r="D49" s="136" t="s">
        <v>15</v>
      </c>
      <c r="E49" s="136" t="s">
        <v>5</v>
      </c>
      <c r="F49" s="134">
        <v>3120000</v>
      </c>
    </row>
    <row r="50" spans="1:6" s="1" customFormat="1" ht="28.5" x14ac:dyDescent="0.2">
      <c r="A50" s="193" t="s">
        <v>95</v>
      </c>
      <c r="B50" s="144" t="s">
        <v>407</v>
      </c>
      <c r="C50" s="136"/>
      <c r="D50" s="136"/>
      <c r="E50" s="136"/>
      <c r="F50" s="133">
        <f>F51+F53</f>
        <v>150000</v>
      </c>
    </row>
    <row r="51" spans="1:6" s="1" customFormat="1" ht="15.75" customHeight="1" x14ac:dyDescent="0.2">
      <c r="A51" s="193" t="s">
        <v>490</v>
      </c>
      <c r="B51" s="144" t="s">
        <v>197</v>
      </c>
      <c r="C51" s="136"/>
      <c r="D51" s="136"/>
      <c r="E51" s="136"/>
      <c r="F51" s="133">
        <f>F52</f>
        <v>60000</v>
      </c>
    </row>
    <row r="52" spans="1:6" s="1" customFormat="1" ht="30" x14ac:dyDescent="0.2">
      <c r="A52" s="178" t="s">
        <v>36</v>
      </c>
      <c r="B52" s="145" t="s">
        <v>197</v>
      </c>
      <c r="C52" s="136" t="s">
        <v>35</v>
      </c>
      <c r="D52" s="136" t="s">
        <v>15</v>
      </c>
      <c r="E52" s="136" t="s">
        <v>5</v>
      </c>
      <c r="F52" s="134">
        <v>60000</v>
      </c>
    </row>
    <row r="53" spans="1:6" s="1" customFormat="1" ht="18" customHeight="1" x14ac:dyDescent="0.2">
      <c r="A53" s="161" t="s">
        <v>491</v>
      </c>
      <c r="B53" s="144" t="s">
        <v>198</v>
      </c>
      <c r="C53" s="136"/>
      <c r="D53" s="136"/>
      <c r="E53" s="136"/>
      <c r="F53" s="133">
        <f>F54</f>
        <v>90000</v>
      </c>
    </row>
    <row r="54" spans="1:6" s="1" customFormat="1" ht="30" x14ac:dyDescent="0.2">
      <c r="A54" s="178" t="s">
        <v>36</v>
      </c>
      <c r="B54" s="145" t="s">
        <v>198</v>
      </c>
      <c r="C54" s="136" t="s">
        <v>35</v>
      </c>
      <c r="D54" s="136" t="s">
        <v>15</v>
      </c>
      <c r="E54" s="136" t="s">
        <v>5</v>
      </c>
      <c r="F54" s="134">
        <v>90000</v>
      </c>
    </row>
    <row r="55" spans="1:6" s="1" customFormat="1" ht="28.5" x14ac:dyDescent="0.2">
      <c r="A55" s="139" t="s">
        <v>189</v>
      </c>
      <c r="B55" s="146" t="s">
        <v>188</v>
      </c>
      <c r="C55" s="132"/>
      <c r="D55" s="132"/>
      <c r="E55" s="132"/>
      <c r="F55" s="133">
        <f>F56+F58</f>
        <v>200000</v>
      </c>
    </row>
    <row r="56" spans="1:6" s="1" customFormat="1" ht="28.5" x14ac:dyDescent="0.2">
      <c r="A56" s="139" t="s">
        <v>405</v>
      </c>
      <c r="B56" s="144" t="s">
        <v>196</v>
      </c>
      <c r="C56" s="132"/>
      <c r="D56" s="132"/>
      <c r="E56" s="132"/>
      <c r="F56" s="133">
        <f>F57</f>
        <v>100000</v>
      </c>
    </row>
    <row r="57" spans="1:6" s="1" customFormat="1" ht="15" x14ac:dyDescent="0.2">
      <c r="A57" s="178" t="s">
        <v>489</v>
      </c>
      <c r="B57" s="145" t="s">
        <v>196</v>
      </c>
      <c r="C57" s="136" t="s">
        <v>48</v>
      </c>
      <c r="D57" s="136" t="s">
        <v>16</v>
      </c>
      <c r="E57" s="136" t="s">
        <v>7</v>
      </c>
      <c r="F57" s="134">
        <v>100000</v>
      </c>
    </row>
    <row r="58" spans="1:6" s="1" customFormat="1" ht="15" x14ac:dyDescent="0.2">
      <c r="A58" s="161" t="s">
        <v>424</v>
      </c>
      <c r="B58" s="144" t="s">
        <v>199</v>
      </c>
      <c r="C58" s="136"/>
      <c r="D58" s="136"/>
      <c r="E58" s="136"/>
      <c r="F58" s="133">
        <f>F59</f>
        <v>100000</v>
      </c>
    </row>
    <row r="59" spans="1:6" s="1" customFormat="1" ht="15" x14ac:dyDescent="0.2">
      <c r="A59" s="178" t="s">
        <v>489</v>
      </c>
      <c r="B59" s="145" t="s">
        <v>199</v>
      </c>
      <c r="C59" s="136" t="s">
        <v>48</v>
      </c>
      <c r="D59" s="136" t="s">
        <v>15</v>
      </c>
      <c r="E59" s="136" t="s">
        <v>5</v>
      </c>
      <c r="F59" s="134">
        <v>100000</v>
      </c>
    </row>
    <row r="60" spans="1:6" s="1" customFormat="1" ht="31.5" customHeight="1" x14ac:dyDescent="0.2">
      <c r="A60" s="147" t="s">
        <v>234</v>
      </c>
      <c r="B60" s="148" t="s">
        <v>233</v>
      </c>
      <c r="C60" s="149"/>
      <c r="D60" s="149"/>
      <c r="E60" s="149"/>
      <c r="F60" s="130">
        <f>F61+F64+F66+F68</f>
        <v>15521800</v>
      </c>
    </row>
    <row r="61" spans="1:6" s="1" customFormat="1" ht="28.5" x14ac:dyDescent="0.2">
      <c r="A61" s="161" t="s">
        <v>441</v>
      </c>
      <c r="B61" s="146" t="s">
        <v>181</v>
      </c>
      <c r="C61" s="132"/>
      <c r="D61" s="132"/>
      <c r="E61" s="132"/>
      <c r="F61" s="133">
        <f>F62</f>
        <v>15000000</v>
      </c>
    </row>
    <row r="62" spans="1:6" s="1" customFormat="1" ht="16.5" customHeight="1" x14ac:dyDescent="0.2">
      <c r="A62" s="161" t="s">
        <v>442</v>
      </c>
      <c r="B62" s="145" t="s">
        <v>437</v>
      </c>
      <c r="C62" s="132"/>
      <c r="D62" s="132"/>
      <c r="E62" s="132"/>
      <c r="F62" s="133">
        <f>F63</f>
        <v>15000000</v>
      </c>
    </row>
    <row r="63" spans="1:6" s="1" customFormat="1" ht="15" customHeight="1" x14ac:dyDescent="0.2">
      <c r="A63" s="178" t="s">
        <v>443</v>
      </c>
      <c r="B63" s="145" t="s">
        <v>437</v>
      </c>
      <c r="C63" s="136" t="s">
        <v>48</v>
      </c>
      <c r="D63" s="136" t="s">
        <v>17</v>
      </c>
      <c r="E63" s="136" t="s">
        <v>17</v>
      </c>
      <c r="F63" s="134">
        <v>15000000</v>
      </c>
    </row>
    <row r="64" spans="1:6" s="1" customFormat="1" ht="15" x14ac:dyDescent="0.2">
      <c r="A64" s="150" t="s">
        <v>166</v>
      </c>
      <c r="B64" s="146" t="s">
        <v>182</v>
      </c>
      <c r="C64" s="132"/>
      <c r="D64" s="132"/>
      <c r="E64" s="132"/>
      <c r="F64" s="133">
        <f>F65</f>
        <v>301800</v>
      </c>
    </row>
    <row r="65" spans="1:8" s="1" customFormat="1" ht="30" x14ac:dyDescent="0.2">
      <c r="A65" s="178" t="s">
        <v>503</v>
      </c>
      <c r="B65" s="145" t="s">
        <v>438</v>
      </c>
      <c r="C65" s="136" t="s">
        <v>48</v>
      </c>
      <c r="D65" s="136" t="s">
        <v>17</v>
      </c>
      <c r="E65" s="136" t="s">
        <v>17</v>
      </c>
      <c r="F65" s="134">
        <v>301800</v>
      </c>
    </row>
    <row r="66" spans="1:8" s="1" customFormat="1" ht="28.5" x14ac:dyDescent="0.2">
      <c r="A66" s="161" t="s">
        <v>168</v>
      </c>
      <c r="B66" s="146" t="s">
        <v>183</v>
      </c>
      <c r="C66" s="132"/>
      <c r="D66" s="132"/>
      <c r="E66" s="132"/>
      <c r="F66" s="133">
        <f>F67</f>
        <v>100000</v>
      </c>
    </row>
    <row r="67" spans="1:8" s="1" customFormat="1" ht="30" x14ac:dyDescent="0.2">
      <c r="A67" s="178" t="s">
        <v>504</v>
      </c>
      <c r="B67" s="145" t="s">
        <v>439</v>
      </c>
      <c r="C67" s="136" t="s">
        <v>48</v>
      </c>
      <c r="D67" s="136" t="s">
        <v>17</v>
      </c>
      <c r="E67" s="136" t="s">
        <v>17</v>
      </c>
      <c r="F67" s="134">
        <v>100000</v>
      </c>
    </row>
    <row r="68" spans="1:8" s="1" customFormat="1" ht="18" customHeight="1" x14ac:dyDescent="0.2">
      <c r="A68" s="150" t="s">
        <v>167</v>
      </c>
      <c r="B68" s="146" t="s">
        <v>184</v>
      </c>
      <c r="C68" s="136"/>
      <c r="D68" s="136"/>
      <c r="E68" s="136"/>
      <c r="F68" s="133">
        <f>F69</f>
        <v>120000</v>
      </c>
    </row>
    <row r="69" spans="1:8" s="1" customFormat="1" ht="30" x14ac:dyDescent="0.2">
      <c r="A69" s="178" t="s">
        <v>204</v>
      </c>
      <c r="B69" s="145" t="s">
        <v>440</v>
      </c>
      <c r="C69" s="136" t="s">
        <v>48</v>
      </c>
      <c r="D69" s="136" t="s">
        <v>17</v>
      </c>
      <c r="E69" s="136" t="s">
        <v>17</v>
      </c>
      <c r="F69" s="134">
        <v>120000</v>
      </c>
    </row>
    <row r="70" spans="1:8" s="1" customFormat="1" ht="42.75" x14ac:dyDescent="0.2">
      <c r="A70" s="151" t="s">
        <v>108</v>
      </c>
      <c r="B70" s="152" t="s">
        <v>165</v>
      </c>
      <c r="C70" s="149"/>
      <c r="D70" s="149"/>
      <c r="E70" s="149"/>
      <c r="F70" s="130">
        <f>F71+F73</f>
        <v>300000</v>
      </c>
    </row>
    <row r="71" spans="1:8" s="1" customFormat="1" ht="28.5" x14ac:dyDescent="0.2">
      <c r="A71" s="139" t="s">
        <v>404</v>
      </c>
      <c r="B71" s="144" t="s">
        <v>203</v>
      </c>
      <c r="C71" s="132"/>
      <c r="D71" s="132"/>
      <c r="E71" s="132"/>
      <c r="F71" s="133">
        <f>F72</f>
        <v>200000</v>
      </c>
    </row>
    <row r="72" spans="1:8" s="1" customFormat="1" ht="15" x14ac:dyDescent="0.2">
      <c r="A72" s="178" t="s">
        <v>432</v>
      </c>
      <c r="B72" s="145" t="s">
        <v>203</v>
      </c>
      <c r="C72" s="136" t="s">
        <v>48</v>
      </c>
      <c r="D72" s="136" t="s">
        <v>18</v>
      </c>
      <c r="E72" s="136" t="s">
        <v>13</v>
      </c>
      <c r="F72" s="134">
        <v>200000</v>
      </c>
    </row>
    <row r="73" spans="1:8" s="1" customFormat="1" ht="18.75" customHeight="1" x14ac:dyDescent="0.2">
      <c r="A73" s="161" t="s">
        <v>118</v>
      </c>
      <c r="B73" s="144" t="s">
        <v>228</v>
      </c>
      <c r="C73" s="136"/>
      <c r="D73" s="136"/>
      <c r="E73" s="136"/>
      <c r="F73" s="133">
        <f>F74</f>
        <v>100000</v>
      </c>
    </row>
    <row r="74" spans="1:8" s="1" customFormat="1" ht="18.75" customHeight="1" x14ac:dyDescent="0.2">
      <c r="A74" s="161" t="s">
        <v>123</v>
      </c>
      <c r="B74" s="144" t="s">
        <v>462</v>
      </c>
      <c r="C74" s="136"/>
      <c r="D74" s="136"/>
      <c r="E74" s="136"/>
      <c r="F74" s="133">
        <f>F75</f>
        <v>100000</v>
      </c>
    </row>
    <row r="75" spans="1:8" s="1" customFormat="1" ht="31.5" customHeight="1" x14ac:dyDescent="0.2">
      <c r="A75" s="194" t="s">
        <v>36</v>
      </c>
      <c r="B75" s="145" t="s">
        <v>462</v>
      </c>
      <c r="C75" s="136" t="s">
        <v>35</v>
      </c>
      <c r="D75" s="136" t="s">
        <v>16</v>
      </c>
      <c r="E75" s="136" t="s">
        <v>17</v>
      </c>
      <c r="F75" s="134">
        <v>100000</v>
      </c>
    </row>
    <row r="76" spans="1:8" s="1" customFormat="1" ht="28.5" x14ac:dyDescent="0.2">
      <c r="A76" s="151" t="s">
        <v>206</v>
      </c>
      <c r="B76" s="152" t="s">
        <v>205</v>
      </c>
      <c r="C76" s="149"/>
      <c r="D76" s="149"/>
      <c r="E76" s="149"/>
      <c r="F76" s="130">
        <f>F77+F87+F90</f>
        <v>63510800</v>
      </c>
    </row>
    <row r="77" spans="1:8" s="1" customFormat="1" ht="21.75" customHeight="1" x14ac:dyDescent="0.2">
      <c r="A77" s="139" t="s">
        <v>213</v>
      </c>
      <c r="B77" s="143" t="s">
        <v>215</v>
      </c>
      <c r="C77" s="132"/>
      <c r="D77" s="132"/>
      <c r="E77" s="132"/>
      <c r="F77" s="133">
        <f>F78+F80</f>
        <v>47462800</v>
      </c>
    </row>
    <row r="78" spans="1:8" s="1" customFormat="1" ht="59.25" customHeight="1" x14ac:dyDescent="0.2">
      <c r="A78" s="153" t="s">
        <v>69</v>
      </c>
      <c r="B78" s="154" t="s">
        <v>401</v>
      </c>
      <c r="C78" s="155"/>
      <c r="D78" s="156"/>
      <c r="E78" s="155"/>
      <c r="F78" s="133">
        <f>F79</f>
        <v>6978700</v>
      </c>
      <c r="G78" s="35"/>
      <c r="H78" s="36"/>
    </row>
    <row r="79" spans="1:8" ht="30" x14ac:dyDescent="0.2">
      <c r="A79" s="194" t="s">
        <v>36</v>
      </c>
      <c r="B79" s="136" t="s">
        <v>401</v>
      </c>
      <c r="C79" s="132" t="s">
        <v>35</v>
      </c>
      <c r="D79" s="155" t="s">
        <v>18</v>
      </c>
      <c r="E79" s="155" t="s">
        <v>11</v>
      </c>
      <c r="F79" s="134">
        <f>7578700-600000</f>
        <v>6978700</v>
      </c>
    </row>
    <row r="80" spans="1:8" s="1" customFormat="1" ht="29.25" customHeight="1" x14ac:dyDescent="0.2">
      <c r="A80" s="139" t="s">
        <v>95</v>
      </c>
      <c r="B80" s="131" t="s">
        <v>218</v>
      </c>
      <c r="C80" s="132"/>
      <c r="D80" s="132"/>
      <c r="E80" s="132"/>
      <c r="F80" s="133">
        <f>F81+F83+F85</f>
        <v>40484100</v>
      </c>
    </row>
    <row r="81" spans="1:6" s="1" customFormat="1" ht="20.25" customHeight="1" x14ac:dyDescent="0.2">
      <c r="A81" s="139" t="s">
        <v>460</v>
      </c>
      <c r="B81" s="144" t="s">
        <v>207</v>
      </c>
      <c r="C81" s="132"/>
      <c r="D81" s="132"/>
      <c r="E81" s="132"/>
      <c r="F81" s="133">
        <f>F82</f>
        <v>14929200</v>
      </c>
    </row>
    <row r="82" spans="1:6" s="1" customFormat="1" ht="31.5" customHeight="1" x14ac:dyDescent="0.2">
      <c r="A82" s="194" t="s">
        <v>36</v>
      </c>
      <c r="B82" s="145" t="s">
        <v>207</v>
      </c>
      <c r="C82" s="136" t="s">
        <v>35</v>
      </c>
      <c r="D82" s="136" t="s">
        <v>16</v>
      </c>
      <c r="E82" s="136" t="s">
        <v>5</v>
      </c>
      <c r="F82" s="134">
        <v>14929200</v>
      </c>
    </row>
    <row r="83" spans="1:6" s="1" customFormat="1" ht="28.5" customHeight="1" x14ac:dyDescent="0.2">
      <c r="A83" s="193" t="s">
        <v>445</v>
      </c>
      <c r="B83" s="144" t="s">
        <v>208</v>
      </c>
      <c r="C83" s="136"/>
      <c r="D83" s="136"/>
      <c r="E83" s="136"/>
      <c r="F83" s="133">
        <f>F84</f>
        <v>22603700</v>
      </c>
    </row>
    <row r="84" spans="1:6" s="1" customFormat="1" ht="30" x14ac:dyDescent="0.2">
      <c r="A84" s="194" t="s">
        <v>36</v>
      </c>
      <c r="B84" s="145" t="s">
        <v>208</v>
      </c>
      <c r="C84" s="136" t="s">
        <v>35</v>
      </c>
      <c r="D84" s="136" t="s">
        <v>16</v>
      </c>
      <c r="E84" s="136" t="s">
        <v>5</v>
      </c>
      <c r="F84" s="134">
        <v>22603700</v>
      </c>
    </row>
    <row r="85" spans="1:6" s="1" customFormat="1" ht="21" customHeight="1" x14ac:dyDescent="0.2">
      <c r="A85" s="193" t="s">
        <v>433</v>
      </c>
      <c r="B85" s="144" t="s">
        <v>209</v>
      </c>
      <c r="C85" s="136"/>
      <c r="D85" s="136"/>
      <c r="E85" s="136"/>
      <c r="F85" s="133">
        <f>F86</f>
        <v>2951200</v>
      </c>
    </row>
    <row r="86" spans="1:6" s="1" customFormat="1" ht="28.5" customHeight="1" x14ac:dyDescent="0.2">
      <c r="A86" s="194" t="s">
        <v>36</v>
      </c>
      <c r="B86" s="145" t="s">
        <v>209</v>
      </c>
      <c r="C86" s="136" t="s">
        <v>35</v>
      </c>
      <c r="D86" s="136" t="s">
        <v>16</v>
      </c>
      <c r="E86" s="136" t="s">
        <v>7</v>
      </c>
      <c r="F86" s="134">
        <v>2951200</v>
      </c>
    </row>
    <row r="87" spans="1:6" s="1" customFormat="1" ht="28.5" x14ac:dyDescent="0.2">
      <c r="A87" s="157" t="s">
        <v>214</v>
      </c>
      <c r="B87" s="143" t="s">
        <v>216</v>
      </c>
      <c r="C87" s="132"/>
      <c r="D87" s="132"/>
      <c r="E87" s="132"/>
      <c r="F87" s="133">
        <f>F88</f>
        <v>7397000</v>
      </c>
    </row>
    <row r="88" spans="1:6" s="1" customFormat="1" ht="15.75" customHeight="1" x14ac:dyDescent="0.2">
      <c r="A88" s="139" t="s">
        <v>459</v>
      </c>
      <c r="B88" s="144" t="s">
        <v>210</v>
      </c>
      <c r="C88" s="132"/>
      <c r="D88" s="132"/>
      <c r="E88" s="132"/>
      <c r="F88" s="133">
        <f>F89</f>
        <v>7397000</v>
      </c>
    </row>
    <row r="89" spans="1:6" s="1" customFormat="1" ht="33" customHeight="1" x14ac:dyDescent="0.2">
      <c r="A89" s="194" t="s">
        <v>36</v>
      </c>
      <c r="B89" s="145" t="s">
        <v>210</v>
      </c>
      <c r="C89" s="136" t="s">
        <v>35</v>
      </c>
      <c r="D89" s="136" t="s">
        <v>16</v>
      </c>
      <c r="E89" s="136" t="s">
        <v>7</v>
      </c>
      <c r="F89" s="134">
        <v>7397000</v>
      </c>
    </row>
    <row r="90" spans="1:6" s="1" customFormat="1" ht="28.5" x14ac:dyDescent="0.2">
      <c r="A90" s="158" t="s">
        <v>502</v>
      </c>
      <c r="B90" s="143" t="s">
        <v>217</v>
      </c>
      <c r="C90" s="132"/>
      <c r="D90" s="132"/>
      <c r="E90" s="132"/>
      <c r="F90" s="133">
        <f>F91+F93</f>
        <v>8651000</v>
      </c>
    </row>
    <row r="91" spans="1:6" s="1" customFormat="1" ht="15" x14ac:dyDescent="0.2">
      <c r="A91" s="139" t="s">
        <v>422</v>
      </c>
      <c r="B91" s="144" t="s">
        <v>211</v>
      </c>
      <c r="C91" s="132"/>
      <c r="D91" s="132"/>
      <c r="E91" s="132"/>
      <c r="F91" s="133">
        <f>F92</f>
        <v>1500000</v>
      </c>
    </row>
    <row r="92" spans="1:6" s="1" customFormat="1" ht="30" x14ac:dyDescent="0.2">
      <c r="A92" s="194" t="s">
        <v>36</v>
      </c>
      <c r="B92" s="145" t="s">
        <v>211</v>
      </c>
      <c r="C92" s="136" t="s">
        <v>35</v>
      </c>
      <c r="D92" s="136" t="s">
        <v>16</v>
      </c>
      <c r="E92" s="136" t="s">
        <v>5</v>
      </c>
      <c r="F92" s="134">
        <v>1500000</v>
      </c>
    </row>
    <row r="93" spans="1:6" s="1" customFormat="1" ht="15" x14ac:dyDescent="0.2">
      <c r="A93" s="193" t="s">
        <v>124</v>
      </c>
      <c r="B93" s="144" t="s">
        <v>212</v>
      </c>
      <c r="C93" s="136"/>
      <c r="D93" s="136"/>
      <c r="E93" s="136"/>
      <c r="F93" s="133">
        <f>F94</f>
        <v>7151000</v>
      </c>
    </row>
    <row r="94" spans="1:6" s="1" customFormat="1" ht="30" x14ac:dyDescent="0.2">
      <c r="A94" s="194" t="s">
        <v>36</v>
      </c>
      <c r="B94" s="145" t="s">
        <v>212</v>
      </c>
      <c r="C94" s="136" t="s">
        <v>35</v>
      </c>
      <c r="D94" s="136" t="s">
        <v>16</v>
      </c>
      <c r="E94" s="136" t="s">
        <v>7</v>
      </c>
      <c r="F94" s="134">
        <f>6651000+500000</f>
        <v>7151000</v>
      </c>
    </row>
    <row r="95" spans="1:6" s="1" customFormat="1" ht="28.5" x14ac:dyDescent="0.2">
      <c r="A95" s="147" t="s">
        <v>106</v>
      </c>
      <c r="B95" s="148" t="s">
        <v>173</v>
      </c>
      <c r="C95" s="149"/>
      <c r="D95" s="149"/>
      <c r="E95" s="149"/>
      <c r="F95" s="159">
        <f>F96+F101+F108+F115+F122</f>
        <v>477593091</v>
      </c>
    </row>
    <row r="96" spans="1:6" s="1" customFormat="1" ht="28.5" x14ac:dyDescent="0.2">
      <c r="A96" s="139" t="s">
        <v>319</v>
      </c>
      <c r="B96" s="144" t="s">
        <v>229</v>
      </c>
      <c r="C96" s="132"/>
      <c r="D96" s="132"/>
      <c r="E96" s="132"/>
      <c r="F96" s="133">
        <f>F97</f>
        <v>370000</v>
      </c>
    </row>
    <row r="97" spans="1:8" s="1" customFormat="1" ht="15" x14ac:dyDescent="0.2">
      <c r="A97" s="195" t="s">
        <v>118</v>
      </c>
      <c r="B97" s="144" t="s">
        <v>230</v>
      </c>
      <c r="C97" s="132"/>
      <c r="D97" s="132"/>
      <c r="E97" s="132"/>
      <c r="F97" s="133">
        <f>F98</f>
        <v>370000</v>
      </c>
    </row>
    <row r="98" spans="1:8" s="1" customFormat="1" ht="15" x14ac:dyDescent="0.2">
      <c r="A98" s="195" t="s">
        <v>231</v>
      </c>
      <c r="B98" s="144" t="s">
        <v>219</v>
      </c>
      <c r="C98" s="132"/>
      <c r="D98" s="132"/>
      <c r="E98" s="132"/>
      <c r="F98" s="133">
        <f>F99+F100</f>
        <v>370000</v>
      </c>
    </row>
    <row r="99" spans="1:8" s="1" customFormat="1" ht="30" x14ac:dyDescent="0.2">
      <c r="A99" s="178" t="s">
        <v>444</v>
      </c>
      <c r="B99" s="145" t="s">
        <v>219</v>
      </c>
      <c r="C99" s="160">
        <v>321</v>
      </c>
      <c r="D99" s="136" t="s">
        <v>16</v>
      </c>
      <c r="E99" s="136" t="s">
        <v>17</v>
      </c>
      <c r="F99" s="134">
        <v>50000</v>
      </c>
    </row>
    <row r="100" spans="1:8" s="1" customFormat="1" ht="29.25" customHeight="1" x14ac:dyDescent="0.2">
      <c r="A100" s="196" t="s">
        <v>36</v>
      </c>
      <c r="B100" s="145" t="s">
        <v>219</v>
      </c>
      <c r="C100" s="160">
        <v>244</v>
      </c>
      <c r="D100" s="136" t="s">
        <v>16</v>
      </c>
      <c r="E100" s="136" t="s">
        <v>17</v>
      </c>
      <c r="F100" s="134">
        <v>320000</v>
      </c>
    </row>
    <row r="101" spans="1:8" s="1" customFormat="1" ht="15" x14ac:dyDescent="0.2">
      <c r="A101" s="139" t="s">
        <v>320</v>
      </c>
      <c r="B101" s="144" t="s">
        <v>315</v>
      </c>
      <c r="C101" s="132"/>
      <c r="D101" s="132"/>
      <c r="E101" s="132"/>
      <c r="F101" s="133">
        <f>F102+F105</f>
        <v>1575000</v>
      </c>
    </row>
    <row r="102" spans="1:8" s="1" customFormat="1" ht="15" x14ac:dyDescent="0.2">
      <c r="A102" s="195" t="s">
        <v>118</v>
      </c>
      <c r="B102" s="144" t="s">
        <v>314</v>
      </c>
      <c r="C102" s="132"/>
      <c r="D102" s="132"/>
      <c r="E102" s="132"/>
      <c r="F102" s="133">
        <f>F103</f>
        <v>1075000</v>
      </c>
    </row>
    <row r="103" spans="1:8" s="1" customFormat="1" ht="15" x14ac:dyDescent="0.2">
      <c r="A103" s="195" t="s">
        <v>231</v>
      </c>
      <c r="B103" s="144" t="s">
        <v>317</v>
      </c>
      <c r="C103" s="132"/>
      <c r="D103" s="132"/>
      <c r="E103" s="132"/>
      <c r="F103" s="133">
        <f>F104</f>
        <v>1075000</v>
      </c>
    </row>
    <row r="104" spans="1:8" s="1" customFormat="1" ht="30" x14ac:dyDescent="0.2">
      <c r="A104" s="141" t="s">
        <v>36</v>
      </c>
      <c r="B104" s="145" t="s">
        <v>317</v>
      </c>
      <c r="C104" s="160">
        <v>244</v>
      </c>
      <c r="D104" s="136" t="s">
        <v>16</v>
      </c>
      <c r="E104" s="136" t="s">
        <v>17</v>
      </c>
      <c r="F104" s="134">
        <f>1130000-55000</f>
        <v>1075000</v>
      </c>
    </row>
    <row r="105" spans="1:8" s="1" customFormat="1" ht="15" x14ac:dyDescent="0.2">
      <c r="A105" s="195" t="s">
        <v>334</v>
      </c>
      <c r="B105" s="144" t="s">
        <v>337</v>
      </c>
      <c r="C105" s="160"/>
      <c r="D105" s="136"/>
      <c r="E105" s="136"/>
      <c r="F105" s="133">
        <f>F106</f>
        <v>500000</v>
      </c>
    </row>
    <row r="106" spans="1:8" s="1" customFormat="1" ht="15" x14ac:dyDescent="0.2">
      <c r="A106" s="195" t="s">
        <v>231</v>
      </c>
      <c r="B106" s="144" t="s">
        <v>336</v>
      </c>
      <c r="C106" s="160"/>
      <c r="D106" s="136"/>
      <c r="E106" s="136"/>
      <c r="F106" s="133">
        <f>F107</f>
        <v>500000</v>
      </c>
    </row>
    <row r="107" spans="1:8" s="1" customFormat="1" ht="30" x14ac:dyDescent="0.2">
      <c r="A107" s="196" t="s">
        <v>463</v>
      </c>
      <c r="B107" s="145" t="s">
        <v>336</v>
      </c>
      <c r="C107" s="160">
        <v>414</v>
      </c>
      <c r="D107" s="136" t="s">
        <v>16</v>
      </c>
      <c r="E107" s="136" t="s">
        <v>17</v>
      </c>
      <c r="F107" s="134">
        <v>500000</v>
      </c>
    </row>
    <row r="108" spans="1:8" s="1" customFormat="1" ht="28.5" x14ac:dyDescent="0.2">
      <c r="A108" s="139" t="s">
        <v>318</v>
      </c>
      <c r="B108" s="144" t="s">
        <v>313</v>
      </c>
      <c r="C108" s="132"/>
      <c r="D108" s="132"/>
      <c r="E108" s="132"/>
      <c r="F108" s="133">
        <f>F109+F112</f>
        <v>10365600</v>
      </c>
    </row>
    <row r="109" spans="1:8" s="1" customFormat="1" ht="57" customHeight="1" x14ac:dyDescent="0.2">
      <c r="A109" s="153" t="s">
        <v>247</v>
      </c>
      <c r="B109" s="154" t="s">
        <v>332</v>
      </c>
      <c r="C109" s="132"/>
      <c r="D109" s="132"/>
      <c r="E109" s="132"/>
      <c r="F109" s="133">
        <f>F110</f>
        <v>1965600</v>
      </c>
    </row>
    <row r="110" spans="1:8" s="1" customFormat="1" ht="48.75" customHeight="1" x14ac:dyDescent="0.2">
      <c r="A110" s="161" t="s">
        <v>270</v>
      </c>
      <c r="B110" s="154" t="s">
        <v>310</v>
      </c>
      <c r="C110" s="136"/>
      <c r="D110" s="136"/>
      <c r="E110" s="136"/>
      <c r="F110" s="133">
        <f>F111</f>
        <v>1965600</v>
      </c>
      <c r="G110" s="33"/>
      <c r="H110" s="34"/>
    </row>
    <row r="111" spans="1:8" s="1" customFormat="1" ht="30" x14ac:dyDescent="0.2">
      <c r="A111" s="178" t="s">
        <v>53</v>
      </c>
      <c r="B111" s="136" t="s">
        <v>310</v>
      </c>
      <c r="C111" s="136" t="s">
        <v>51</v>
      </c>
      <c r="D111" s="136" t="s">
        <v>16</v>
      </c>
      <c r="E111" s="136" t="s">
        <v>17</v>
      </c>
      <c r="F111" s="134">
        <v>1965600</v>
      </c>
      <c r="G111" s="33"/>
      <c r="H111" s="34"/>
    </row>
    <row r="112" spans="1:8" s="1" customFormat="1" ht="18.75" customHeight="1" x14ac:dyDescent="0.2">
      <c r="A112" s="195" t="s">
        <v>118</v>
      </c>
      <c r="B112" s="144" t="s">
        <v>312</v>
      </c>
      <c r="C112" s="132"/>
      <c r="D112" s="132"/>
      <c r="E112" s="132"/>
      <c r="F112" s="133">
        <f>F113</f>
        <v>8400000</v>
      </c>
    </row>
    <row r="113" spans="1:8" s="1" customFormat="1" ht="21.75" customHeight="1" x14ac:dyDescent="0.2">
      <c r="A113" s="195" t="s">
        <v>123</v>
      </c>
      <c r="B113" s="144" t="s">
        <v>316</v>
      </c>
      <c r="C113" s="132"/>
      <c r="D113" s="132"/>
      <c r="E113" s="132"/>
      <c r="F113" s="133">
        <f>F114</f>
        <v>8400000</v>
      </c>
    </row>
    <row r="114" spans="1:8" s="1" customFormat="1" ht="30" customHeight="1" x14ac:dyDescent="0.2">
      <c r="A114" s="196" t="s">
        <v>471</v>
      </c>
      <c r="B114" s="145" t="s">
        <v>316</v>
      </c>
      <c r="C114" s="160">
        <v>243</v>
      </c>
      <c r="D114" s="136" t="s">
        <v>16</v>
      </c>
      <c r="E114" s="136" t="s">
        <v>17</v>
      </c>
      <c r="F114" s="134">
        <v>8400000</v>
      </c>
    </row>
    <row r="115" spans="1:8" s="1" customFormat="1" ht="28.5" x14ac:dyDescent="0.2">
      <c r="A115" s="139" t="s">
        <v>323</v>
      </c>
      <c r="B115" s="144" t="s">
        <v>322</v>
      </c>
      <c r="C115" s="132"/>
      <c r="D115" s="132"/>
      <c r="E115" s="132"/>
      <c r="F115" s="133">
        <f>F116+F119</f>
        <v>3047200</v>
      </c>
    </row>
    <row r="116" spans="1:8" s="1" customFormat="1" ht="57" x14ac:dyDescent="0.2">
      <c r="A116" s="153" t="s">
        <v>247</v>
      </c>
      <c r="B116" s="154" t="s">
        <v>327</v>
      </c>
      <c r="C116" s="132"/>
      <c r="D116" s="132"/>
      <c r="E116" s="132"/>
      <c r="F116" s="133">
        <f>F117</f>
        <v>2992200</v>
      </c>
    </row>
    <row r="117" spans="1:8" s="1" customFormat="1" ht="29.25" customHeight="1" x14ac:dyDescent="0.2">
      <c r="A117" s="141" t="s">
        <v>64</v>
      </c>
      <c r="B117" s="154" t="s">
        <v>321</v>
      </c>
      <c r="C117" s="160"/>
      <c r="D117" s="136"/>
      <c r="E117" s="136"/>
      <c r="F117" s="133">
        <f>F118</f>
        <v>2992200</v>
      </c>
    </row>
    <row r="118" spans="1:8" s="1" customFormat="1" ht="30" x14ac:dyDescent="0.2">
      <c r="A118" s="141" t="s">
        <v>56</v>
      </c>
      <c r="B118" s="136" t="s">
        <v>321</v>
      </c>
      <c r="C118" s="136" t="s">
        <v>61</v>
      </c>
      <c r="D118" s="136" t="s">
        <v>18</v>
      </c>
      <c r="E118" s="136" t="s">
        <v>11</v>
      </c>
      <c r="F118" s="134">
        <v>2992200</v>
      </c>
      <c r="G118" s="33"/>
      <c r="H118" s="34"/>
    </row>
    <row r="119" spans="1:8" s="1" customFormat="1" ht="28.5" x14ac:dyDescent="0.2">
      <c r="A119" s="139" t="s">
        <v>72</v>
      </c>
      <c r="B119" s="154" t="s">
        <v>447</v>
      </c>
      <c r="C119" s="136"/>
      <c r="D119" s="136"/>
      <c r="E119" s="136"/>
      <c r="F119" s="133">
        <f>F120</f>
        <v>55000</v>
      </c>
      <c r="G119" s="33"/>
      <c r="H119" s="34"/>
    </row>
    <row r="120" spans="1:8" s="1" customFormat="1" ht="18" customHeight="1" x14ac:dyDescent="0.2">
      <c r="A120" s="193" t="s">
        <v>124</v>
      </c>
      <c r="B120" s="154" t="s">
        <v>446</v>
      </c>
      <c r="C120" s="136"/>
      <c r="D120" s="136"/>
      <c r="E120" s="136"/>
      <c r="F120" s="133">
        <f>F121</f>
        <v>55000</v>
      </c>
      <c r="G120" s="33"/>
      <c r="H120" s="34"/>
    </row>
    <row r="121" spans="1:8" s="1" customFormat="1" ht="28.5" customHeight="1" x14ac:dyDescent="0.2">
      <c r="A121" s="178" t="s">
        <v>66</v>
      </c>
      <c r="B121" s="136" t="s">
        <v>446</v>
      </c>
      <c r="C121" s="136" t="s">
        <v>65</v>
      </c>
      <c r="D121" s="136" t="s">
        <v>16</v>
      </c>
      <c r="E121" s="136" t="s">
        <v>7</v>
      </c>
      <c r="F121" s="134">
        <v>55000</v>
      </c>
      <c r="G121" s="33"/>
      <c r="H121" s="34"/>
    </row>
    <row r="122" spans="1:8" s="1" customFormat="1" ht="28.5" x14ac:dyDescent="0.2">
      <c r="A122" s="139" t="s">
        <v>328</v>
      </c>
      <c r="B122" s="154" t="s">
        <v>326</v>
      </c>
      <c r="C122" s="136"/>
      <c r="D122" s="136"/>
      <c r="E122" s="136"/>
      <c r="F122" s="133">
        <f>F123+F127+F134</f>
        <v>462235291</v>
      </c>
      <c r="G122" s="33"/>
      <c r="H122" s="34"/>
    </row>
    <row r="123" spans="1:8" s="1" customFormat="1" ht="57" x14ac:dyDescent="0.2">
      <c r="A123" s="153" t="s">
        <v>247</v>
      </c>
      <c r="B123" s="154" t="s">
        <v>324</v>
      </c>
      <c r="C123" s="136"/>
      <c r="D123" s="136"/>
      <c r="E123" s="136"/>
      <c r="F123" s="133">
        <f>F124</f>
        <v>317942800</v>
      </c>
      <c r="G123" s="33"/>
      <c r="H123" s="34"/>
    </row>
    <row r="124" spans="1:8" s="1" customFormat="1" ht="57" x14ac:dyDescent="0.2">
      <c r="A124" s="162" t="s">
        <v>88</v>
      </c>
      <c r="B124" s="154" t="s">
        <v>307</v>
      </c>
      <c r="C124" s="136"/>
      <c r="D124" s="136"/>
      <c r="E124" s="136"/>
      <c r="F124" s="133">
        <f>F125+F126</f>
        <v>317942800</v>
      </c>
    </row>
    <row r="125" spans="1:8" s="1" customFormat="1" ht="30" x14ac:dyDescent="0.2">
      <c r="A125" s="178" t="s">
        <v>53</v>
      </c>
      <c r="B125" s="154" t="s">
        <v>307</v>
      </c>
      <c r="C125" s="136" t="s">
        <v>51</v>
      </c>
      <c r="D125" s="136" t="s">
        <v>16</v>
      </c>
      <c r="E125" s="136" t="s">
        <v>7</v>
      </c>
      <c r="F125" s="134">
        <f>317942800-4140800</f>
        <v>313802000</v>
      </c>
      <c r="G125" s="22"/>
    </row>
    <row r="126" spans="1:8" s="1" customFormat="1" ht="30" x14ac:dyDescent="0.2">
      <c r="A126" s="141" t="s">
        <v>36</v>
      </c>
      <c r="B126" s="154" t="s">
        <v>307</v>
      </c>
      <c r="C126" s="136" t="s">
        <v>35</v>
      </c>
      <c r="D126" s="136" t="s">
        <v>16</v>
      </c>
      <c r="E126" s="136" t="s">
        <v>7</v>
      </c>
      <c r="F126" s="134">
        <v>4140800</v>
      </c>
    </row>
    <row r="127" spans="1:8" s="1" customFormat="1" ht="20.25" customHeight="1" x14ac:dyDescent="0.2">
      <c r="A127" s="195" t="s">
        <v>120</v>
      </c>
      <c r="B127" s="142" t="s">
        <v>311</v>
      </c>
      <c r="C127" s="136"/>
      <c r="D127" s="136"/>
      <c r="E127" s="136"/>
      <c r="F127" s="133">
        <f>F128+F131</f>
        <v>9052570</v>
      </c>
      <c r="G127" s="22"/>
    </row>
    <row r="128" spans="1:8" s="1" customFormat="1" ht="20.25" customHeight="1" x14ac:dyDescent="0.2">
      <c r="A128" s="163" t="s">
        <v>124</v>
      </c>
      <c r="B128" s="154" t="s">
        <v>325</v>
      </c>
      <c r="C128" s="136"/>
      <c r="D128" s="136"/>
      <c r="E128" s="136"/>
      <c r="F128" s="133">
        <f>SUM(F129:F130)</f>
        <v>9028970</v>
      </c>
      <c r="G128" s="22"/>
    </row>
    <row r="129" spans="1:21" s="12" customFormat="1" ht="15" x14ac:dyDescent="0.2">
      <c r="A129" s="141" t="s">
        <v>40</v>
      </c>
      <c r="B129" s="136" t="s">
        <v>325</v>
      </c>
      <c r="C129" s="136" t="s">
        <v>37</v>
      </c>
      <c r="D129" s="136" t="s">
        <v>16</v>
      </c>
      <c r="E129" s="136" t="s">
        <v>7</v>
      </c>
      <c r="F129" s="134">
        <v>8657970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s="12" customFormat="1" ht="15" x14ac:dyDescent="0.2">
      <c r="A130" s="141" t="s">
        <v>41</v>
      </c>
      <c r="B130" s="136" t="s">
        <v>325</v>
      </c>
      <c r="C130" s="136" t="s">
        <v>39</v>
      </c>
      <c r="D130" s="136" t="s">
        <v>16</v>
      </c>
      <c r="E130" s="136" t="s">
        <v>7</v>
      </c>
      <c r="F130" s="134">
        <v>371000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s="12" customFormat="1" ht="16.5" customHeight="1" x14ac:dyDescent="0.2">
      <c r="A131" s="139" t="s">
        <v>125</v>
      </c>
      <c r="B131" s="154" t="s">
        <v>330</v>
      </c>
      <c r="C131" s="136"/>
      <c r="D131" s="136"/>
      <c r="E131" s="136"/>
      <c r="F131" s="133">
        <f>SUM(F132:F133)</f>
        <v>23600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s="1" customFormat="1" ht="15" x14ac:dyDescent="0.2">
      <c r="A132" s="141" t="s">
        <v>40</v>
      </c>
      <c r="B132" s="136" t="s">
        <v>330</v>
      </c>
      <c r="C132" s="136" t="s">
        <v>37</v>
      </c>
      <c r="D132" s="136" t="s">
        <v>16</v>
      </c>
      <c r="E132" s="136" t="s">
        <v>7</v>
      </c>
      <c r="F132" s="134">
        <v>15600</v>
      </c>
    </row>
    <row r="133" spans="1:21" s="1" customFormat="1" ht="15" x14ac:dyDescent="0.2">
      <c r="A133" s="141" t="s">
        <v>41</v>
      </c>
      <c r="B133" s="136" t="s">
        <v>330</v>
      </c>
      <c r="C133" s="136" t="s">
        <v>39</v>
      </c>
      <c r="D133" s="136" t="s">
        <v>16</v>
      </c>
      <c r="E133" s="136" t="s">
        <v>7</v>
      </c>
      <c r="F133" s="134">
        <v>8000</v>
      </c>
    </row>
    <row r="134" spans="1:21" ht="28.5" x14ac:dyDescent="0.2">
      <c r="A134" s="139" t="s">
        <v>72</v>
      </c>
      <c r="B134" s="154" t="s">
        <v>308</v>
      </c>
      <c r="C134" s="136"/>
      <c r="D134" s="136"/>
      <c r="E134" s="136"/>
      <c r="F134" s="133">
        <f>F135+F139</f>
        <v>135239921</v>
      </c>
    </row>
    <row r="135" spans="1:21" ht="15" x14ac:dyDescent="0.2">
      <c r="A135" s="139" t="s">
        <v>124</v>
      </c>
      <c r="B135" s="154" t="s">
        <v>309</v>
      </c>
      <c r="C135" s="136"/>
      <c r="D135" s="136"/>
      <c r="E135" s="136"/>
      <c r="F135" s="133">
        <f>SUM(F136:F138)</f>
        <v>125653600</v>
      </c>
    </row>
    <row r="136" spans="1:21" s="12" customFormat="1" ht="30" x14ac:dyDescent="0.2">
      <c r="A136" s="178" t="s">
        <v>505</v>
      </c>
      <c r="B136" s="136" t="s">
        <v>309</v>
      </c>
      <c r="C136" s="136" t="s">
        <v>51</v>
      </c>
      <c r="D136" s="136" t="s">
        <v>16</v>
      </c>
      <c r="E136" s="136" t="s">
        <v>7</v>
      </c>
      <c r="F136" s="134">
        <v>61161300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s="12" customFormat="1" ht="21" customHeight="1" x14ac:dyDescent="0.2">
      <c r="A137" s="178" t="s">
        <v>66</v>
      </c>
      <c r="B137" s="136" t="s">
        <v>309</v>
      </c>
      <c r="C137" s="136" t="s">
        <v>65</v>
      </c>
      <c r="D137" s="136" t="s">
        <v>16</v>
      </c>
      <c r="E137" s="136" t="s">
        <v>7</v>
      </c>
      <c r="F137" s="134">
        <v>1442000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s="12" customFormat="1" ht="30" x14ac:dyDescent="0.2">
      <c r="A138" s="141" t="s">
        <v>458</v>
      </c>
      <c r="B138" s="136" t="s">
        <v>309</v>
      </c>
      <c r="C138" s="136" t="s">
        <v>35</v>
      </c>
      <c r="D138" s="136" t="s">
        <v>16</v>
      </c>
      <c r="E138" s="136" t="s">
        <v>7</v>
      </c>
      <c r="F138" s="134">
        <v>63050300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s="12" customFormat="1" ht="15" x14ac:dyDescent="0.2">
      <c r="A139" s="139" t="s">
        <v>125</v>
      </c>
      <c r="B139" s="154" t="s">
        <v>329</v>
      </c>
      <c r="C139" s="136"/>
      <c r="D139" s="136"/>
      <c r="E139" s="136"/>
      <c r="F139" s="133">
        <f>SUM(F140:F141)</f>
        <v>9586321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s="1" customFormat="1" ht="33.75" customHeight="1" x14ac:dyDescent="0.2">
      <c r="A140" s="178" t="s">
        <v>505</v>
      </c>
      <c r="B140" s="136" t="s">
        <v>329</v>
      </c>
      <c r="C140" s="136" t="s">
        <v>51</v>
      </c>
      <c r="D140" s="136" t="s">
        <v>16</v>
      </c>
      <c r="E140" s="136" t="s">
        <v>7</v>
      </c>
      <c r="F140" s="134">
        <f>7773900+795121</f>
        <v>8569021</v>
      </c>
    </row>
    <row r="141" spans="1:21" s="1" customFormat="1" ht="30" x14ac:dyDescent="0.2">
      <c r="A141" s="141" t="s">
        <v>458</v>
      </c>
      <c r="B141" s="136" t="s">
        <v>329</v>
      </c>
      <c r="C141" s="136" t="s">
        <v>35</v>
      </c>
      <c r="D141" s="136" t="s">
        <v>16</v>
      </c>
      <c r="E141" s="136" t="s">
        <v>7</v>
      </c>
      <c r="F141" s="134">
        <v>1017300</v>
      </c>
    </row>
    <row r="142" spans="1:21" s="1" customFormat="1" ht="28.5" x14ac:dyDescent="0.2">
      <c r="A142" s="198" t="s">
        <v>112</v>
      </c>
      <c r="B142" s="152" t="s">
        <v>172</v>
      </c>
      <c r="C142" s="149"/>
      <c r="D142" s="149"/>
      <c r="E142" s="149"/>
      <c r="F142" s="130">
        <f>F143+F151+F154+F156</f>
        <v>240871389</v>
      </c>
    </row>
    <row r="143" spans="1:21" s="1" customFormat="1" ht="57" x14ac:dyDescent="0.2">
      <c r="A143" s="153" t="s">
        <v>247</v>
      </c>
      <c r="B143" s="154" t="s">
        <v>304</v>
      </c>
      <c r="C143" s="132"/>
      <c r="D143" s="164"/>
      <c r="E143" s="132"/>
      <c r="F143" s="133">
        <f>F144+F147+F149</f>
        <v>151009900</v>
      </c>
    </row>
    <row r="144" spans="1:21" s="1" customFormat="1" ht="42.75" x14ac:dyDescent="0.2">
      <c r="A144" s="161" t="s">
        <v>87</v>
      </c>
      <c r="B144" s="154" t="s">
        <v>279</v>
      </c>
      <c r="C144" s="155"/>
      <c r="D144" s="156"/>
      <c r="E144" s="155"/>
      <c r="F144" s="133">
        <f>F145+F146</f>
        <v>145760900</v>
      </c>
    </row>
    <row r="145" spans="1:8" s="1" customFormat="1" ht="30" x14ac:dyDescent="0.2">
      <c r="A145" s="178" t="s">
        <v>53</v>
      </c>
      <c r="B145" s="136" t="s">
        <v>279</v>
      </c>
      <c r="C145" s="155" t="s">
        <v>51</v>
      </c>
      <c r="D145" s="156" t="s">
        <v>16</v>
      </c>
      <c r="E145" s="155" t="s">
        <v>5</v>
      </c>
      <c r="F145" s="134">
        <f>145760900-4366700</f>
        <v>141394200</v>
      </c>
      <c r="G145" s="19"/>
      <c r="H145" s="5"/>
    </row>
    <row r="146" spans="1:8" s="1" customFormat="1" ht="30" x14ac:dyDescent="0.2">
      <c r="A146" s="141" t="s">
        <v>71</v>
      </c>
      <c r="B146" s="136" t="s">
        <v>279</v>
      </c>
      <c r="C146" s="136" t="s">
        <v>35</v>
      </c>
      <c r="D146" s="136" t="s">
        <v>16</v>
      </c>
      <c r="E146" s="136" t="s">
        <v>5</v>
      </c>
      <c r="F146" s="134">
        <v>4366700</v>
      </c>
    </row>
    <row r="147" spans="1:8" s="1" customFormat="1" ht="28.5" x14ac:dyDescent="0.2">
      <c r="A147" s="139" t="s">
        <v>50</v>
      </c>
      <c r="B147" s="154" t="s">
        <v>280</v>
      </c>
      <c r="C147" s="155"/>
      <c r="D147" s="156"/>
      <c r="E147" s="155"/>
      <c r="F147" s="133">
        <f>F148</f>
        <v>4649000</v>
      </c>
      <c r="G147" s="19"/>
      <c r="H147" s="5"/>
    </row>
    <row r="148" spans="1:8" s="1" customFormat="1" ht="30" x14ac:dyDescent="0.2">
      <c r="A148" s="141" t="s">
        <v>58</v>
      </c>
      <c r="B148" s="136" t="s">
        <v>280</v>
      </c>
      <c r="C148" s="155" t="s">
        <v>59</v>
      </c>
      <c r="D148" s="156" t="s">
        <v>16</v>
      </c>
      <c r="E148" s="155" t="s">
        <v>5</v>
      </c>
      <c r="F148" s="134">
        <v>4649000</v>
      </c>
      <c r="G148" s="19"/>
      <c r="H148" s="5"/>
    </row>
    <row r="149" spans="1:8" s="1" customFormat="1" ht="57" x14ac:dyDescent="0.2">
      <c r="A149" s="153" t="s">
        <v>69</v>
      </c>
      <c r="B149" s="154" t="s">
        <v>296</v>
      </c>
      <c r="C149" s="155"/>
      <c r="D149" s="156"/>
      <c r="E149" s="155"/>
      <c r="F149" s="133">
        <f>F150</f>
        <v>600000</v>
      </c>
      <c r="G149" s="19"/>
      <c r="H149" s="5"/>
    </row>
    <row r="150" spans="1:8" s="1" customFormat="1" ht="30" x14ac:dyDescent="0.2">
      <c r="A150" s="141" t="s">
        <v>58</v>
      </c>
      <c r="B150" s="136" t="s">
        <v>296</v>
      </c>
      <c r="C150" s="132" t="s">
        <v>59</v>
      </c>
      <c r="D150" s="155" t="s">
        <v>18</v>
      </c>
      <c r="E150" s="155" t="s">
        <v>11</v>
      </c>
      <c r="F150" s="134">
        <v>600000</v>
      </c>
    </row>
    <row r="151" spans="1:8" s="1" customFormat="1" ht="15" x14ac:dyDescent="0.2">
      <c r="A151" s="195" t="s">
        <v>334</v>
      </c>
      <c r="B151" s="154" t="s">
        <v>333</v>
      </c>
      <c r="C151" s="132"/>
      <c r="D151" s="155"/>
      <c r="E151" s="155"/>
      <c r="F151" s="138">
        <f>F152</f>
        <v>8174789</v>
      </c>
    </row>
    <row r="152" spans="1:8" s="1" customFormat="1" ht="15" x14ac:dyDescent="0.2">
      <c r="A152" s="195" t="s">
        <v>231</v>
      </c>
      <c r="B152" s="154" t="s">
        <v>335</v>
      </c>
      <c r="C152" s="132"/>
      <c r="D152" s="155"/>
      <c r="E152" s="155"/>
      <c r="F152" s="138">
        <f>F153</f>
        <v>8174789</v>
      </c>
    </row>
    <row r="153" spans="1:8" s="1" customFormat="1" ht="30" x14ac:dyDescent="0.2">
      <c r="A153" s="141" t="s">
        <v>465</v>
      </c>
      <c r="B153" s="136" t="s">
        <v>335</v>
      </c>
      <c r="C153" s="136" t="s">
        <v>74</v>
      </c>
      <c r="D153" s="136" t="s">
        <v>16</v>
      </c>
      <c r="E153" s="136" t="s">
        <v>17</v>
      </c>
      <c r="F153" s="134">
        <f>8176589-1800</f>
        <v>8174789</v>
      </c>
    </row>
    <row r="154" spans="1:8" s="1" customFormat="1" ht="25.5" customHeight="1" x14ac:dyDescent="0.2">
      <c r="A154" s="195" t="s">
        <v>120</v>
      </c>
      <c r="B154" s="142" t="s">
        <v>305</v>
      </c>
      <c r="C154" s="132"/>
      <c r="D154" s="155"/>
      <c r="E154" s="155"/>
      <c r="F154" s="138">
        <f>F155</f>
        <v>8384000</v>
      </c>
    </row>
    <row r="155" spans="1:8" s="1" customFormat="1" ht="30" x14ac:dyDescent="0.2">
      <c r="A155" s="190" t="s">
        <v>506</v>
      </c>
      <c r="B155" s="136" t="s">
        <v>297</v>
      </c>
      <c r="C155" s="136" t="s">
        <v>37</v>
      </c>
      <c r="D155" s="136" t="s">
        <v>16</v>
      </c>
      <c r="E155" s="136" t="s">
        <v>5</v>
      </c>
      <c r="F155" s="134">
        <v>8384000</v>
      </c>
      <c r="G155" s="72"/>
    </row>
    <row r="156" spans="1:8" s="1" customFormat="1" ht="28.5" x14ac:dyDescent="0.2">
      <c r="A156" s="139" t="s">
        <v>72</v>
      </c>
      <c r="B156" s="154" t="s">
        <v>232</v>
      </c>
      <c r="C156" s="136"/>
      <c r="D156" s="136"/>
      <c r="E156" s="136"/>
      <c r="F156" s="133">
        <f>F157+F161</f>
        <v>73302700</v>
      </c>
    </row>
    <row r="157" spans="1:8" s="1" customFormat="1" ht="15" x14ac:dyDescent="0.2">
      <c r="A157" s="178" t="s">
        <v>507</v>
      </c>
      <c r="B157" s="154" t="s">
        <v>298</v>
      </c>
      <c r="C157" s="136"/>
      <c r="D157" s="136"/>
      <c r="E157" s="136"/>
      <c r="F157" s="133">
        <f>F158+F159+F160</f>
        <v>67752700</v>
      </c>
    </row>
    <row r="158" spans="1:8" s="1" customFormat="1" ht="32.25" customHeight="1" x14ac:dyDescent="0.2">
      <c r="A158" s="178" t="s">
        <v>53</v>
      </c>
      <c r="B158" s="136" t="s">
        <v>298</v>
      </c>
      <c r="C158" s="136" t="s">
        <v>51</v>
      </c>
      <c r="D158" s="136" t="s">
        <v>16</v>
      </c>
      <c r="E158" s="136" t="s">
        <v>5</v>
      </c>
      <c r="F158" s="134">
        <v>38102800</v>
      </c>
    </row>
    <row r="159" spans="1:8" s="1" customFormat="1" ht="15" x14ac:dyDescent="0.2">
      <c r="A159" s="178" t="s">
        <v>420</v>
      </c>
      <c r="B159" s="136" t="s">
        <v>298</v>
      </c>
      <c r="C159" s="136" t="s">
        <v>65</v>
      </c>
      <c r="D159" s="136" t="s">
        <v>16</v>
      </c>
      <c r="E159" s="136" t="s">
        <v>5</v>
      </c>
      <c r="F159" s="134">
        <v>668600</v>
      </c>
    </row>
    <row r="160" spans="1:8" s="1" customFormat="1" ht="30" x14ac:dyDescent="0.2">
      <c r="A160" s="141" t="s">
        <v>71</v>
      </c>
      <c r="B160" s="136" t="s">
        <v>298</v>
      </c>
      <c r="C160" s="136" t="s">
        <v>35</v>
      </c>
      <c r="D160" s="136" t="s">
        <v>16</v>
      </c>
      <c r="E160" s="136" t="s">
        <v>5</v>
      </c>
      <c r="F160" s="134">
        <f>43910500-14929200</f>
        <v>28981300</v>
      </c>
    </row>
    <row r="161" spans="1:6" s="1" customFormat="1" ht="28.5" x14ac:dyDescent="0.2">
      <c r="A161" s="139" t="s">
        <v>421</v>
      </c>
      <c r="B161" s="144" t="s">
        <v>220</v>
      </c>
      <c r="C161" s="136"/>
      <c r="D161" s="136"/>
      <c r="E161" s="136"/>
      <c r="F161" s="133">
        <f>F162+F163</f>
        <v>5550000</v>
      </c>
    </row>
    <row r="162" spans="1:6" s="1" customFormat="1" ht="33" customHeight="1" x14ac:dyDescent="0.2">
      <c r="A162" s="178" t="s">
        <v>466</v>
      </c>
      <c r="B162" s="145" t="s">
        <v>220</v>
      </c>
      <c r="C162" s="160">
        <v>243</v>
      </c>
      <c r="D162" s="136" t="s">
        <v>16</v>
      </c>
      <c r="E162" s="136" t="s">
        <v>5</v>
      </c>
      <c r="F162" s="134">
        <v>2100000</v>
      </c>
    </row>
    <row r="163" spans="1:6" s="1" customFormat="1" ht="33" customHeight="1" x14ac:dyDescent="0.2">
      <c r="A163" s="178" t="s">
        <v>467</v>
      </c>
      <c r="B163" s="145" t="s">
        <v>220</v>
      </c>
      <c r="C163" s="160">
        <v>244</v>
      </c>
      <c r="D163" s="136" t="s">
        <v>16</v>
      </c>
      <c r="E163" s="136" t="s">
        <v>5</v>
      </c>
      <c r="F163" s="134">
        <v>3450000</v>
      </c>
    </row>
    <row r="164" spans="1:6" s="1" customFormat="1" ht="28.5" x14ac:dyDescent="0.2">
      <c r="A164" s="151" t="s">
        <v>107</v>
      </c>
      <c r="B164" s="152" t="s">
        <v>170</v>
      </c>
      <c r="C164" s="149"/>
      <c r="D164" s="149"/>
      <c r="E164" s="149"/>
      <c r="F164" s="130">
        <f>F165+F169+F173+F176+F180+F184</f>
        <v>6690000</v>
      </c>
    </row>
    <row r="165" spans="1:6" s="1" customFormat="1" ht="17.25" customHeight="1" x14ac:dyDescent="0.2">
      <c r="A165" s="139" t="s">
        <v>222</v>
      </c>
      <c r="B165" s="143" t="s">
        <v>221</v>
      </c>
      <c r="C165" s="132"/>
      <c r="D165" s="132"/>
      <c r="E165" s="132"/>
      <c r="F165" s="133">
        <f>F166</f>
        <v>500000</v>
      </c>
    </row>
    <row r="166" spans="1:6" s="1" customFormat="1" ht="28.5" x14ac:dyDescent="0.2">
      <c r="A166" s="139" t="s">
        <v>72</v>
      </c>
      <c r="B166" s="144" t="s">
        <v>306</v>
      </c>
      <c r="C166" s="132"/>
      <c r="D166" s="132"/>
      <c r="E166" s="132"/>
      <c r="F166" s="133">
        <f>F167</f>
        <v>500000</v>
      </c>
    </row>
    <row r="167" spans="1:6" s="1" customFormat="1" ht="15" x14ac:dyDescent="0.2">
      <c r="A167" s="139" t="s">
        <v>468</v>
      </c>
      <c r="B167" s="144" t="s">
        <v>449</v>
      </c>
      <c r="C167" s="132"/>
      <c r="D167" s="132"/>
      <c r="E167" s="132"/>
      <c r="F167" s="133">
        <f>F168</f>
        <v>500000</v>
      </c>
    </row>
    <row r="168" spans="1:6" s="1" customFormat="1" ht="30" x14ac:dyDescent="0.2">
      <c r="A168" s="178" t="s">
        <v>469</v>
      </c>
      <c r="B168" s="145" t="s">
        <v>449</v>
      </c>
      <c r="C168" s="160">
        <v>244</v>
      </c>
      <c r="D168" s="136" t="s">
        <v>16</v>
      </c>
      <c r="E168" s="136" t="s">
        <v>7</v>
      </c>
      <c r="F168" s="134">
        <v>500000</v>
      </c>
    </row>
    <row r="169" spans="1:6" s="1" customFormat="1" ht="16.5" customHeight="1" x14ac:dyDescent="0.2">
      <c r="A169" s="139" t="s">
        <v>223</v>
      </c>
      <c r="B169" s="143" t="s">
        <v>224</v>
      </c>
      <c r="C169" s="132"/>
      <c r="D169" s="132"/>
      <c r="E169" s="132"/>
      <c r="F169" s="133">
        <f>F170</f>
        <v>200000</v>
      </c>
    </row>
    <row r="170" spans="1:6" s="1" customFormat="1" ht="28.5" x14ac:dyDescent="0.2">
      <c r="A170" s="139" t="s">
        <v>72</v>
      </c>
      <c r="B170" s="144" t="s">
        <v>402</v>
      </c>
      <c r="C170" s="132"/>
      <c r="D170" s="132"/>
      <c r="E170" s="132"/>
      <c r="F170" s="133">
        <f>F171</f>
        <v>200000</v>
      </c>
    </row>
    <row r="171" spans="1:6" s="1" customFormat="1" ht="15" x14ac:dyDescent="0.2">
      <c r="A171" s="139" t="s">
        <v>470</v>
      </c>
      <c r="B171" s="144" t="s">
        <v>450</v>
      </c>
      <c r="C171" s="132"/>
      <c r="D171" s="132"/>
      <c r="E171" s="132"/>
      <c r="F171" s="133">
        <f>F172</f>
        <v>200000</v>
      </c>
    </row>
    <row r="172" spans="1:6" s="1" customFormat="1" ht="30" x14ac:dyDescent="0.2">
      <c r="A172" s="178" t="s">
        <v>36</v>
      </c>
      <c r="B172" s="145" t="s">
        <v>450</v>
      </c>
      <c r="C172" s="160">
        <v>244</v>
      </c>
      <c r="D172" s="136" t="s">
        <v>16</v>
      </c>
      <c r="E172" s="136" t="s">
        <v>7</v>
      </c>
      <c r="F172" s="134">
        <v>200000</v>
      </c>
    </row>
    <row r="173" spans="1:6" s="1" customFormat="1" ht="28.5" x14ac:dyDescent="0.2">
      <c r="A173" s="139" t="s">
        <v>448</v>
      </c>
      <c r="B173" s="143" t="s">
        <v>225</v>
      </c>
      <c r="C173" s="132"/>
      <c r="D173" s="132"/>
      <c r="E173" s="132"/>
      <c r="F173" s="133">
        <f>F174</f>
        <v>4900000</v>
      </c>
    </row>
    <row r="174" spans="1:6" s="1" customFormat="1" ht="15" x14ac:dyDescent="0.2">
      <c r="A174" s="139" t="s">
        <v>418</v>
      </c>
      <c r="B174" s="144" t="s">
        <v>368</v>
      </c>
      <c r="C174" s="132"/>
      <c r="D174" s="132"/>
      <c r="E174" s="132"/>
      <c r="F174" s="133">
        <f>F175</f>
        <v>4900000</v>
      </c>
    </row>
    <row r="175" spans="1:6" s="1" customFormat="1" ht="30" x14ac:dyDescent="0.2">
      <c r="A175" s="178" t="s">
        <v>71</v>
      </c>
      <c r="B175" s="144" t="s">
        <v>368</v>
      </c>
      <c r="C175" s="160">
        <v>244</v>
      </c>
      <c r="D175" s="136" t="s">
        <v>16</v>
      </c>
      <c r="E175" s="136" t="s">
        <v>7</v>
      </c>
      <c r="F175" s="134">
        <v>4900000</v>
      </c>
    </row>
    <row r="176" spans="1:6" s="1" customFormat="1" ht="15" x14ac:dyDescent="0.2">
      <c r="A176" s="139" t="s">
        <v>227</v>
      </c>
      <c r="B176" s="143" t="s">
        <v>226</v>
      </c>
      <c r="C176" s="132"/>
      <c r="D176" s="132"/>
      <c r="E176" s="132"/>
      <c r="F176" s="133">
        <f>F177</f>
        <v>1000000</v>
      </c>
    </row>
    <row r="177" spans="1:6" s="1" customFormat="1" ht="18.75" customHeight="1" x14ac:dyDescent="0.2">
      <c r="A177" s="195" t="s">
        <v>118</v>
      </c>
      <c r="B177" s="144" t="s">
        <v>412</v>
      </c>
      <c r="C177" s="132"/>
      <c r="D177" s="132"/>
      <c r="E177" s="132"/>
      <c r="F177" s="133">
        <f>F178</f>
        <v>1000000</v>
      </c>
    </row>
    <row r="178" spans="1:6" s="1" customFormat="1" ht="19.5" customHeight="1" x14ac:dyDescent="0.2">
      <c r="A178" s="195" t="s">
        <v>123</v>
      </c>
      <c r="B178" s="144" t="s">
        <v>411</v>
      </c>
      <c r="C178" s="132"/>
      <c r="D178" s="132"/>
      <c r="E178" s="132"/>
      <c r="F178" s="133">
        <f>F179</f>
        <v>1000000</v>
      </c>
    </row>
    <row r="179" spans="1:6" s="1" customFormat="1" ht="30" x14ac:dyDescent="0.2">
      <c r="A179" s="178" t="s">
        <v>36</v>
      </c>
      <c r="B179" s="145" t="s">
        <v>411</v>
      </c>
      <c r="C179" s="160">
        <v>244</v>
      </c>
      <c r="D179" s="136" t="s">
        <v>16</v>
      </c>
      <c r="E179" s="136" t="s">
        <v>17</v>
      </c>
      <c r="F179" s="134">
        <v>1000000</v>
      </c>
    </row>
    <row r="180" spans="1:6" s="1" customFormat="1" ht="15" x14ac:dyDescent="0.2">
      <c r="A180" s="139" t="s">
        <v>338</v>
      </c>
      <c r="B180" s="143" t="s">
        <v>301</v>
      </c>
      <c r="C180" s="132"/>
      <c r="D180" s="132"/>
      <c r="E180" s="132"/>
      <c r="F180" s="133">
        <f>F181</f>
        <v>70000</v>
      </c>
    </row>
    <row r="181" spans="1:6" s="1" customFormat="1" ht="15" x14ac:dyDescent="0.2">
      <c r="A181" s="199" t="s">
        <v>119</v>
      </c>
      <c r="B181" s="165" t="s">
        <v>451</v>
      </c>
      <c r="C181" s="164"/>
      <c r="D181" s="164"/>
      <c r="E181" s="132"/>
      <c r="F181" s="133">
        <f>F182</f>
        <v>70000</v>
      </c>
    </row>
    <row r="182" spans="1:6" s="1" customFormat="1" ht="27.75" customHeight="1" x14ac:dyDescent="0.2">
      <c r="A182" s="195" t="s">
        <v>416</v>
      </c>
      <c r="B182" s="131" t="s">
        <v>302</v>
      </c>
      <c r="C182" s="132"/>
      <c r="D182" s="132"/>
      <c r="E182" s="132"/>
      <c r="F182" s="133">
        <f>F183</f>
        <v>70000</v>
      </c>
    </row>
    <row r="183" spans="1:6" s="1" customFormat="1" ht="15" x14ac:dyDescent="0.2">
      <c r="A183" s="178" t="s">
        <v>472</v>
      </c>
      <c r="B183" s="145" t="s">
        <v>302</v>
      </c>
      <c r="C183" s="160">
        <v>612</v>
      </c>
      <c r="D183" s="136" t="s">
        <v>18</v>
      </c>
      <c r="E183" s="136" t="s">
        <v>13</v>
      </c>
      <c r="F183" s="134">
        <v>70000</v>
      </c>
    </row>
    <row r="184" spans="1:6" s="1" customFormat="1" ht="15" x14ac:dyDescent="0.2">
      <c r="A184" s="139" t="s">
        <v>339</v>
      </c>
      <c r="B184" s="166" t="s">
        <v>340</v>
      </c>
      <c r="C184" s="160"/>
      <c r="D184" s="136"/>
      <c r="E184" s="136"/>
      <c r="F184" s="133">
        <f>F185</f>
        <v>20000</v>
      </c>
    </row>
    <row r="185" spans="1:6" s="1" customFormat="1" ht="15" x14ac:dyDescent="0.2">
      <c r="A185" s="195" t="s">
        <v>119</v>
      </c>
      <c r="B185" s="144" t="s">
        <v>452</v>
      </c>
      <c r="C185" s="132"/>
      <c r="D185" s="132"/>
      <c r="E185" s="132"/>
      <c r="F185" s="133">
        <f>F186</f>
        <v>20000</v>
      </c>
    </row>
    <row r="186" spans="1:6" s="1" customFormat="1" ht="30" x14ac:dyDescent="0.2">
      <c r="A186" s="178" t="s">
        <v>508</v>
      </c>
      <c r="B186" s="145" t="s">
        <v>341</v>
      </c>
      <c r="C186" s="160">
        <v>612</v>
      </c>
      <c r="D186" s="136" t="s">
        <v>18</v>
      </c>
      <c r="E186" s="136" t="s">
        <v>13</v>
      </c>
      <c r="F186" s="134">
        <v>20000</v>
      </c>
    </row>
    <row r="187" spans="1:6" s="1" customFormat="1" ht="42.75" x14ac:dyDescent="0.2">
      <c r="A187" s="151" t="s">
        <v>110</v>
      </c>
      <c r="B187" s="167" t="s">
        <v>171</v>
      </c>
      <c r="C187" s="149"/>
      <c r="D187" s="149"/>
      <c r="E187" s="149"/>
      <c r="F187" s="130">
        <f>F188+F195</f>
        <v>2800000</v>
      </c>
    </row>
    <row r="188" spans="1:6" s="1" customFormat="1" ht="15" x14ac:dyDescent="0.2">
      <c r="A188" s="139" t="s">
        <v>522</v>
      </c>
      <c r="B188" s="144" t="s">
        <v>523</v>
      </c>
      <c r="C188" s="132"/>
      <c r="D188" s="132"/>
      <c r="E188" s="132"/>
      <c r="F188" s="133">
        <f>F189+F192</f>
        <v>1000000</v>
      </c>
    </row>
    <row r="189" spans="1:6" s="1" customFormat="1" ht="15.75" customHeight="1" x14ac:dyDescent="0.2">
      <c r="A189" s="195" t="s">
        <v>118</v>
      </c>
      <c r="B189" s="144" t="s">
        <v>524</v>
      </c>
      <c r="C189" s="132"/>
      <c r="D189" s="132"/>
      <c r="E189" s="132"/>
      <c r="F189" s="133">
        <f>F190</f>
        <v>500000</v>
      </c>
    </row>
    <row r="190" spans="1:6" s="1" customFormat="1" ht="43.5" customHeight="1" x14ac:dyDescent="0.2">
      <c r="A190" s="168" t="s">
        <v>130</v>
      </c>
      <c r="B190" s="144" t="s">
        <v>525</v>
      </c>
      <c r="C190" s="132"/>
      <c r="D190" s="132"/>
      <c r="E190" s="132"/>
      <c r="F190" s="133">
        <f>F191</f>
        <v>500000</v>
      </c>
    </row>
    <row r="191" spans="1:6" s="1" customFormat="1" ht="32.25" customHeight="1" x14ac:dyDescent="0.2">
      <c r="A191" s="169" t="s">
        <v>473</v>
      </c>
      <c r="B191" s="145" t="s">
        <v>525</v>
      </c>
      <c r="C191" s="132" t="s">
        <v>46</v>
      </c>
      <c r="D191" s="132" t="s">
        <v>12</v>
      </c>
      <c r="E191" s="132" t="s">
        <v>7</v>
      </c>
      <c r="F191" s="134">
        <v>500000</v>
      </c>
    </row>
    <row r="192" spans="1:6" s="1" customFormat="1" ht="16.5" customHeight="1" x14ac:dyDescent="0.2">
      <c r="A192" s="195" t="s">
        <v>334</v>
      </c>
      <c r="B192" s="144" t="s">
        <v>526</v>
      </c>
      <c r="C192" s="132"/>
      <c r="D192" s="132"/>
      <c r="E192" s="132"/>
      <c r="F192" s="133">
        <f>F193</f>
        <v>500000</v>
      </c>
    </row>
    <row r="193" spans="1:7" s="1" customFormat="1" ht="16.5" customHeight="1" x14ac:dyDescent="0.2">
      <c r="A193" s="195" t="s">
        <v>129</v>
      </c>
      <c r="B193" s="144" t="s">
        <v>527</v>
      </c>
      <c r="C193" s="132"/>
      <c r="D193" s="132"/>
      <c r="E193" s="132"/>
      <c r="F193" s="133">
        <f>F194</f>
        <v>500000</v>
      </c>
    </row>
    <row r="194" spans="1:7" s="1" customFormat="1" ht="30" x14ac:dyDescent="0.2">
      <c r="A194" s="141" t="s">
        <v>75</v>
      </c>
      <c r="B194" s="145" t="s">
        <v>527</v>
      </c>
      <c r="C194" s="136" t="s">
        <v>74</v>
      </c>
      <c r="D194" s="136" t="s">
        <v>12</v>
      </c>
      <c r="E194" s="136" t="s">
        <v>12</v>
      </c>
      <c r="F194" s="134">
        <v>500000</v>
      </c>
    </row>
    <row r="195" spans="1:7" s="1" customFormat="1" ht="28.5" x14ac:dyDescent="0.2">
      <c r="A195" s="139" t="s">
        <v>530</v>
      </c>
      <c r="B195" s="144" t="s">
        <v>531</v>
      </c>
      <c r="C195" s="136"/>
      <c r="D195" s="136"/>
      <c r="E195" s="136"/>
      <c r="F195" s="133">
        <f>F196</f>
        <v>1800000</v>
      </c>
    </row>
    <row r="196" spans="1:7" s="1" customFormat="1" ht="15" x14ac:dyDescent="0.2">
      <c r="A196" s="195" t="s">
        <v>126</v>
      </c>
      <c r="B196" s="144" t="s">
        <v>528</v>
      </c>
      <c r="C196" s="136"/>
      <c r="D196" s="136"/>
      <c r="E196" s="136"/>
      <c r="F196" s="133">
        <f>F197</f>
        <v>1800000</v>
      </c>
    </row>
    <row r="197" spans="1:7" s="1" customFormat="1" ht="42.75" x14ac:dyDescent="0.2">
      <c r="A197" s="195" t="s">
        <v>131</v>
      </c>
      <c r="B197" s="144" t="s">
        <v>529</v>
      </c>
      <c r="C197" s="136"/>
      <c r="D197" s="136"/>
      <c r="E197" s="136"/>
      <c r="F197" s="133">
        <f>F198</f>
        <v>1800000</v>
      </c>
    </row>
    <row r="198" spans="1:7" s="1" customFormat="1" ht="15.75" customHeight="1" x14ac:dyDescent="0.2">
      <c r="A198" s="141" t="s">
        <v>62</v>
      </c>
      <c r="B198" s="145" t="s">
        <v>529</v>
      </c>
      <c r="C198" s="136" t="s">
        <v>63</v>
      </c>
      <c r="D198" s="136" t="s">
        <v>18</v>
      </c>
      <c r="E198" s="136" t="s">
        <v>9</v>
      </c>
      <c r="F198" s="134">
        <v>1800000</v>
      </c>
    </row>
    <row r="199" spans="1:7" s="1" customFormat="1" ht="28.5" x14ac:dyDescent="0.2">
      <c r="A199" s="200" t="s">
        <v>235</v>
      </c>
      <c r="B199" s="167" t="s">
        <v>174</v>
      </c>
      <c r="C199" s="149"/>
      <c r="D199" s="149"/>
      <c r="E199" s="149"/>
      <c r="F199" s="130">
        <f>F200</f>
        <v>300000</v>
      </c>
    </row>
    <row r="200" spans="1:7" s="1" customFormat="1" ht="15" x14ac:dyDescent="0.2">
      <c r="A200" s="195" t="s">
        <v>118</v>
      </c>
      <c r="B200" s="144" t="s">
        <v>357</v>
      </c>
      <c r="C200" s="132"/>
      <c r="D200" s="132"/>
      <c r="E200" s="132"/>
      <c r="F200" s="133">
        <f>F201</f>
        <v>300000</v>
      </c>
    </row>
    <row r="201" spans="1:7" s="1" customFormat="1" ht="15" x14ac:dyDescent="0.2">
      <c r="A201" s="161" t="s">
        <v>134</v>
      </c>
      <c r="B201" s="144" t="s">
        <v>367</v>
      </c>
      <c r="C201" s="136"/>
      <c r="D201" s="136"/>
      <c r="E201" s="136"/>
      <c r="F201" s="133">
        <f>F202</f>
        <v>300000</v>
      </c>
    </row>
    <row r="202" spans="1:7" s="1" customFormat="1" ht="30" x14ac:dyDescent="0.2">
      <c r="A202" s="178" t="s">
        <v>469</v>
      </c>
      <c r="B202" s="144" t="s">
        <v>367</v>
      </c>
      <c r="C202" s="136" t="s">
        <v>35</v>
      </c>
      <c r="D202" s="136" t="s">
        <v>16</v>
      </c>
      <c r="E202" s="136" t="s">
        <v>16</v>
      </c>
      <c r="F202" s="134">
        <v>300000</v>
      </c>
    </row>
    <row r="203" spans="1:7" s="1" customFormat="1" ht="28.5" x14ac:dyDescent="0.2">
      <c r="A203" s="151" t="s">
        <v>236</v>
      </c>
      <c r="B203" s="167" t="s">
        <v>175</v>
      </c>
      <c r="C203" s="149"/>
      <c r="D203" s="149"/>
      <c r="E203" s="149"/>
      <c r="F203" s="130">
        <f>F204</f>
        <v>2000000</v>
      </c>
    </row>
    <row r="204" spans="1:7" s="1" customFormat="1" ht="15" x14ac:dyDescent="0.2">
      <c r="A204" s="195" t="s">
        <v>334</v>
      </c>
      <c r="B204" s="144" t="s">
        <v>358</v>
      </c>
      <c r="C204" s="132"/>
      <c r="D204" s="132"/>
      <c r="E204" s="132"/>
      <c r="F204" s="133">
        <f>F205</f>
        <v>2000000</v>
      </c>
    </row>
    <row r="205" spans="1:7" s="1" customFormat="1" ht="15" x14ac:dyDescent="0.2">
      <c r="A205" s="195" t="s">
        <v>137</v>
      </c>
      <c r="B205" s="144" t="s">
        <v>380</v>
      </c>
      <c r="C205" s="132"/>
      <c r="D205" s="132"/>
      <c r="E205" s="132"/>
      <c r="F205" s="133">
        <f>F206</f>
        <v>2000000</v>
      </c>
      <c r="G205" s="28"/>
    </row>
    <row r="206" spans="1:7" s="1" customFormat="1" ht="30" x14ac:dyDescent="0.2">
      <c r="A206" s="141" t="s">
        <v>75</v>
      </c>
      <c r="B206" s="145" t="s">
        <v>380</v>
      </c>
      <c r="C206" s="136" t="s">
        <v>74</v>
      </c>
      <c r="D206" s="136" t="s">
        <v>12</v>
      </c>
      <c r="E206" s="136" t="s">
        <v>12</v>
      </c>
      <c r="F206" s="134">
        <v>2000000</v>
      </c>
    </row>
    <row r="207" spans="1:7" s="1" customFormat="1" ht="19.5" customHeight="1" x14ac:dyDescent="0.2">
      <c r="A207" s="151" t="s">
        <v>237</v>
      </c>
      <c r="B207" s="148" t="s">
        <v>169</v>
      </c>
      <c r="C207" s="149"/>
      <c r="D207" s="149"/>
      <c r="E207" s="149"/>
      <c r="F207" s="130">
        <f>F208</f>
        <v>258000</v>
      </c>
    </row>
    <row r="208" spans="1:7" s="1" customFormat="1" ht="27.75" customHeight="1" x14ac:dyDescent="0.2">
      <c r="A208" s="139" t="s">
        <v>416</v>
      </c>
      <c r="B208" s="144" t="s">
        <v>381</v>
      </c>
      <c r="C208" s="132"/>
      <c r="D208" s="132"/>
      <c r="E208" s="132"/>
      <c r="F208" s="133">
        <f>F209</f>
        <v>258000</v>
      </c>
    </row>
    <row r="209" spans="1:7" s="1" customFormat="1" ht="15" x14ac:dyDescent="0.2">
      <c r="A209" s="178" t="s">
        <v>472</v>
      </c>
      <c r="B209" s="145" t="s">
        <v>381</v>
      </c>
      <c r="C209" s="136" t="s">
        <v>48</v>
      </c>
      <c r="D209" s="136" t="s">
        <v>18</v>
      </c>
      <c r="E209" s="136" t="s">
        <v>13</v>
      </c>
      <c r="F209" s="134">
        <v>258000</v>
      </c>
    </row>
    <row r="210" spans="1:7" s="1" customFormat="1" ht="29.25" customHeight="1" x14ac:dyDescent="0.2">
      <c r="A210" s="147" t="s">
        <v>238</v>
      </c>
      <c r="B210" s="148" t="s">
        <v>176</v>
      </c>
      <c r="C210" s="149"/>
      <c r="D210" s="149"/>
      <c r="E210" s="149"/>
      <c r="F210" s="130">
        <f>F211</f>
        <v>200000</v>
      </c>
    </row>
    <row r="211" spans="1:7" s="1" customFormat="1" ht="28.5" x14ac:dyDescent="0.2">
      <c r="A211" s="195" t="s">
        <v>415</v>
      </c>
      <c r="B211" s="144" t="s">
        <v>382</v>
      </c>
      <c r="C211" s="132"/>
      <c r="D211" s="132"/>
      <c r="E211" s="132"/>
      <c r="F211" s="133">
        <f>F212</f>
        <v>200000</v>
      </c>
    </row>
    <row r="212" spans="1:7" s="1" customFormat="1" ht="17.25" customHeight="1" x14ac:dyDescent="0.2">
      <c r="A212" s="195" t="s">
        <v>136</v>
      </c>
      <c r="B212" s="144" t="s">
        <v>383</v>
      </c>
      <c r="C212" s="132"/>
      <c r="D212" s="132"/>
      <c r="E212" s="132"/>
      <c r="F212" s="133">
        <f>F213</f>
        <v>200000</v>
      </c>
    </row>
    <row r="213" spans="1:7" s="1" customFormat="1" ht="30" x14ac:dyDescent="0.2">
      <c r="A213" s="178" t="s">
        <v>77</v>
      </c>
      <c r="B213" s="145" t="s">
        <v>383</v>
      </c>
      <c r="C213" s="136" t="s">
        <v>76</v>
      </c>
      <c r="D213" s="136" t="s">
        <v>11</v>
      </c>
      <c r="E213" s="136" t="s">
        <v>14</v>
      </c>
      <c r="F213" s="134">
        <v>200000</v>
      </c>
    </row>
    <row r="214" spans="1:7" s="1" customFormat="1" ht="28.5" x14ac:dyDescent="0.2">
      <c r="A214" s="147" t="s">
        <v>109</v>
      </c>
      <c r="B214" s="170" t="s">
        <v>177</v>
      </c>
      <c r="C214" s="149"/>
      <c r="D214" s="149"/>
      <c r="E214" s="149"/>
      <c r="F214" s="130">
        <f>F215</f>
        <v>200000</v>
      </c>
    </row>
    <row r="215" spans="1:7" s="1" customFormat="1" ht="15.75" customHeight="1" x14ac:dyDescent="0.2">
      <c r="A215" s="195" t="s">
        <v>334</v>
      </c>
      <c r="B215" s="144" t="s">
        <v>385</v>
      </c>
      <c r="C215" s="132"/>
      <c r="D215" s="132"/>
      <c r="E215" s="132"/>
      <c r="F215" s="133">
        <f>F216</f>
        <v>200000</v>
      </c>
    </row>
    <row r="216" spans="1:7" s="1" customFormat="1" ht="28.5" x14ac:dyDescent="0.2">
      <c r="A216" s="195" t="s">
        <v>132</v>
      </c>
      <c r="B216" s="144" t="s">
        <v>384</v>
      </c>
      <c r="C216" s="132"/>
      <c r="D216" s="132"/>
      <c r="E216" s="132"/>
      <c r="F216" s="133">
        <f>F217</f>
        <v>200000</v>
      </c>
      <c r="G216" s="28"/>
    </row>
    <row r="217" spans="1:7" s="1" customFormat="1" ht="30" x14ac:dyDescent="0.2">
      <c r="A217" s="140" t="s">
        <v>75</v>
      </c>
      <c r="B217" s="145" t="s">
        <v>384</v>
      </c>
      <c r="C217" s="136" t="s">
        <v>74</v>
      </c>
      <c r="D217" s="136" t="s">
        <v>11</v>
      </c>
      <c r="E217" s="136" t="s">
        <v>17</v>
      </c>
      <c r="F217" s="134">
        <v>200000</v>
      </c>
    </row>
    <row r="218" spans="1:7" s="1" customFormat="1" ht="27.75" customHeight="1" x14ac:dyDescent="0.2">
      <c r="A218" s="147" t="s">
        <v>116</v>
      </c>
      <c r="B218" s="170" t="s">
        <v>179</v>
      </c>
      <c r="C218" s="149"/>
      <c r="D218" s="149"/>
      <c r="E218" s="149"/>
      <c r="F218" s="130">
        <f>F219</f>
        <v>300000</v>
      </c>
    </row>
    <row r="219" spans="1:7" s="1" customFormat="1" ht="15" customHeight="1" x14ac:dyDescent="0.2">
      <c r="A219" s="195" t="s">
        <v>118</v>
      </c>
      <c r="B219" s="144" t="s">
        <v>386</v>
      </c>
      <c r="C219" s="132"/>
      <c r="D219" s="132"/>
      <c r="E219" s="132"/>
      <c r="F219" s="133">
        <f>F220</f>
        <v>300000</v>
      </c>
    </row>
    <row r="220" spans="1:7" s="1" customFormat="1" ht="16.5" customHeight="1" x14ac:dyDescent="0.2">
      <c r="A220" s="195" t="s">
        <v>133</v>
      </c>
      <c r="B220" s="144" t="s">
        <v>387</v>
      </c>
      <c r="C220" s="132"/>
      <c r="D220" s="132"/>
      <c r="E220" s="132"/>
      <c r="F220" s="133">
        <f>F221</f>
        <v>300000</v>
      </c>
      <c r="G220" s="28"/>
    </row>
    <row r="221" spans="1:7" s="1" customFormat="1" ht="30" x14ac:dyDescent="0.2">
      <c r="A221" s="178" t="s">
        <v>36</v>
      </c>
      <c r="B221" s="145" t="s">
        <v>387</v>
      </c>
      <c r="C221" s="136" t="s">
        <v>35</v>
      </c>
      <c r="D221" s="136" t="s">
        <v>5</v>
      </c>
      <c r="E221" s="136" t="s">
        <v>26</v>
      </c>
      <c r="F221" s="134">
        <v>300000</v>
      </c>
    </row>
    <row r="222" spans="1:7" s="1" customFormat="1" ht="33" customHeight="1" x14ac:dyDescent="0.2">
      <c r="A222" s="147" t="s">
        <v>239</v>
      </c>
      <c r="B222" s="170" t="s">
        <v>178</v>
      </c>
      <c r="C222" s="149"/>
      <c r="D222" s="149"/>
      <c r="E222" s="149"/>
      <c r="F222" s="130">
        <f>F223+F225</f>
        <v>790000</v>
      </c>
    </row>
    <row r="223" spans="1:7" s="1" customFormat="1" ht="18.75" customHeight="1" x14ac:dyDescent="0.2">
      <c r="A223" s="195" t="s">
        <v>118</v>
      </c>
      <c r="B223" s="144" t="s">
        <v>388</v>
      </c>
      <c r="C223" s="132"/>
      <c r="D223" s="132"/>
      <c r="E223" s="132"/>
      <c r="F223" s="133">
        <f>F224</f>
        <v>490000</v>
      </c>
    </row>
    <row r="224" spans="1:7" s="1" customFormat="1" ht="30" x14ac:dyDescent="0.2">
      <c r="A224" s="196" t="s">
        <v>509</v>
      </c>
      <c r="B224" s="145" t="s">
        <v>389</v>
      </c>
      <c r="C224" s="136" t="s">
        <v>65</v>
      </c>
      <c r="D224" s="136" t="s">
        <v>5</v>
      </c>
      <c r="E224" s="136" t="s">
        <v>26</v>
      </c>
      <c r="F224" s="134">
        <v>490000</v>
      </c>
    </row>
    <row r="225" spans="1:7" s="1" customFormat="1" ht="28.5" x14ac:dyDescent="0.2">
      <c r="A225" s="195" t="s">
        <v>453</v>
      </c>
      <c r="B225" s="144" t="s">
        <v>390</v>
      </c>
      <c r="C225" s="136"/>
      <c r="D225" s="136"/>
      <c r="E225" s="136"/>
      <c r="F225" s="133">
        <f>F226</f>
        <v>300000</v>
      </c>
    </row>
    <row r="226" spans="1:7" s="1" customFormat="1" ht="30" x14ac:dyDescent="0.2">
      <c r="A226" s="178" t="s">
        <v>36</v>
      </c>
      <c r="B226" s="145" t="s">
        <v>390</v>
      </c>
      <c r="C226" s="136" t="s">
        <v>35</v>
      </c>
      <c r="D226" s="136" t="s">
        <v>5</v>
      </c>
      <c r="E226" s="136" t="s">
        <v>26</v>
      </c>
      <c r="F226" s="134">
        <v>300000</v>
      </c>
    </row>
    <row r="227" spans="1:7" s="1" customFormat="1" ht="28.5" x14ac:dyDescent="0.2">
      <c r="A227" s="147" t="s">
        <v>105</v>
      </c>
      <c r="B227" s="170" t="s">
        <v>180</v>
      </c>
      <c r="C227" s="149"/>
      <c r="D227" s="149"/>
      <c r="E227" s="149"/>
      <c r="F227" s="130">
        <f>F228</f>
        <v>100000</v>
      </c>
    </row>
    <row r="228" spans="1:7" s="1" customFormat="1" ht="15.75" customHeight="1" x14ac:dyDescent="0.2">
      <c r="A228" s="195" t="s">
        <v>117</v>
      </c>
      <c r="B228" s="144" t="s">
        <v>474</v>
      </c>
      <c r="C228" s="132"/>
      <c r="D228" s="132"/>
      <c r="E228" s="132"/>
      <c r="F228" s="133">
        <f>F229</f>
        <v>100000</v>
      </c>
    </row>
    <row r="229" spans="1:7" s="1" customFormat="1" ht="28.5" x14ac:dyDescent="0.2">
      <c r="A229" s="195" t="s">
        <v>138</v>
      </c>
      <c r="B229" s="144" t="s">
        <v>391</v>
      </c>
      <c r="C229" s="132"/>
      <c r="D229" s="132"/>
      <c r="E229" s="132"/>
      <c r="F229" s="133">
        <f>F230</f>
        <v>100000</v>
      </c>
    </row>
    <row r="230" spans="1:7" s="1" customFormat="1" ht="30" x14ac:dyDescent="0.2">
      <c r="A230" s="178" t="s">
        <v>36</v>
      </c>
      <c r="B230" s="145" t="s">
        <v>391</v>
      </c>
      <c r="C230" s="136" t="s">
        <v>35</v>
      </c>
      <c r="D230" s="136" t="s">
        <v>5</v>
      </c>
      <c r="E230" s="136" t="s">
        <v>26</v>
      </c>
      <c r="F230" s="134">
        <v>100000</v>
      </c>
    </row>
    <row r="231" spans="1:7" s="1" customFormat="1" ht="28.5" x14ac:dyDescent="0.2">
      <c r="A231" s="147" t="s">
        <v>364</v>
      </c>
      <c r="B231" s="167" t="s">
        <v>365</v>
      </c>
      <c r="C231" s="149"/>
      <c r="D231" s="149"/>
      <c r="E231" s="149"/>
      <c r="F231" s="130">
        <f>F232</f>
        <v>700000</v>
      </c>
    </row>
    <row r="232" spans="1:7" ht="15" x14ac:dyDescent="0.2">
      <c r="A232" s="195" t="s">
        <v>118</v>
      </c>
      <c r="B232" s="142" t="s">
        <v>393</v>
      </c>
      <c r="C232" s="136"/>
      <c r="D232" s="136"/>
      <c r="E232" s="136"/>
      <c r="F232" s="133">
        <f>F233</f>
        <v>700000</v>
      </c>
    </row>
    <row r="233" spans="1:7" ht="21" customHeight="1" x14ac:dyDescent="0.2">
      <c r="A233" s="195" t="s">
        <v>475</v>
      </c>
      <c r="B233" s="154" t="s">
        <v>392</v>
      </c>
      <c r="C233" s="136"/>
      <c r="D233" s="136"/>
      <c r="E233" s="136"/>
      <c r="F233" s="133">
        <f>F234</f>
        <v>700000</v>
      </c>
    </row>
    <row r="234" spans="1:7" ht="30" x14ac:dyDescent="0.2">
      <c r="A234" s="178" t="s">
        <v>36</v>
      </c>
      <c r="B234" s="154" t="s">
        <v>392</v>
      </c>
      <c r="C234" s="136" t="s">
        <v>35</v>
      </c>
      <c r="D234" s="136" t="s">
        <v>19</v>
      </c>
      <c r="E234" s="136" t="s">
        <v>7</v>
      </c>
      <c r="F234" s="134">
        <v>700000</v>
      </c>
    </row>
    <row r="235" spans="1:7" ht="28.5" x14ac:dyDescent="0.2">
      <c r="A235" s="151" t="s">
        <v>397</v>
      </c>
      <c r="B235" s="152" t="s">
        <v>394</v>
      </c>
      <c r="C235" s="149"/>
      <c r="D235" s="149"/>
      <c r="E235" s="149"/>
      <c r="F235" s="130">
        <f>F236</f>
        <v>548000</v>
      </c>
    </row>
    <row r="236" spans="1:7" ht="45" customHeight="1" x14ac:dyDescent="0.2">
      <c r="A236" s="161" t="s">
        <v>141</v>
      </c>
      <c r="B236" s="154" t="s">
        <v>395</v>
      </c>
      <c r="C236" s="136"/>
      <c r="D236" s="136"/>
      <c r="E236" s="136"/>
      <c r="F236" s="133">
        <f>F237</f>
        <v>548000</v>
      </c>
    </row>
    <row r="237" spans="1:7" ht="30" customHeight="1" x14ac:dyDescent="0.2">
      <c r="A237" s="161" t="s">
        <v>142</v>
      </c>
      <c r="B237" s="154" t="s">
        <v>396</v>
      </c>
      <c r="C237" s="136"/>
      <c r="D237" s="136"/>
      <c r="E237" s="136"/>
      <c r="F237" s="133">
        <f>F238</f>
        <v>548000</v>
      </c>
    </row>
    <row r="238" spans="1:7" s="1" customFormat="1" ht="30.75" customHeight="1" x14ac:dyDescent="0.2">
      <c r="A238" s="178" t="s">
        <v>75</v>
      </c>
      <c r="B238" s="136" t="s">
        <v>396</v>
      </c>
      <c r="C238" s="136" t="s">
        <v>74</v>
      </c>
      <c r="D238" s="136" t="s">
        <v>12</v>
      </c>
      <c r="E238" s="136" t="s">
        <v>5</v>
      </c>
      <c r="F238" s="134">
        <f>375000+173000</f>
        <v>548000</v>
      </c>
    </row>
    <row r="239" spans="1:7" s="1" customFormat="1" ht="18.75" customHeight="1" x14ac:dyDescent="0.2">
      <c r="A239" s="201" t="s">
        <v>143</v>
      </c>
      <c r="B239" s="171" t="s">
        <v>240</v>
      </c>
      <c r="C239" s="172"/>
      <c r="D239" s="172"/>
      <c r="E239" s="172"/>
      <c r="F239" s="130">
        <f>F240+F246+F322+F337+F387+F393+F396+F399+F404+F424</f>
        <v>585652982</v>
      </c>
      <c r="G239" s="125">
        <f>F239/F8</f>
        <v>0.39040356850976121</v>
      </c>
    </row>
    <row r="240" spans="1:7" s="1" customFormat="1" ht="45" customHeight="1" x14ac:dyDescent="0.2">
      <c r="A240" s="195" t="s">
        <v>122</v>
      </c>
      <c r="B240" s="154" t="s">
        <v>276</v>
      </c>
      <c r="C240" s="136"/>
      <c r="D240" s="136"/>
      <c r="E240" s="136"/>
      <c r="F240" s="133">
        <f>F241</f>
        <v>8995900</v>
      </c>
      <c r="G240" s="1">
        <v>8995900</v>
      </c>
    </row>
    <row r="241" spans="1:9" s="1" customFormat="1" ht="21" customHeight="1" x14ac:dyDescent="0.2">
      <c r="A241" s="195" t="s">
        <v>492</v>
      </c>
      <c r="B241" s="154" t="s">
        <v>277</v>
      </c>
      <c r="C241" s="136"/>
      <c r="D241" s="136"/>
      <c r="E241" s="136"/>
      <c r="F241" s="133">
        <f>SUM(F242:F245)</f>
        <v>8995900</v>
      </c>
    </row>
    <row r="242" spans="1:9" s="34" customFormat="1" ht="30" x14ac:dyDescent="0.2">
      <c r="A242" s="178" t="s">
        <v>32</v>
      </c>
      <c r="B242" s="136" t="s">
        <v>277</v>
      </c>
      <c r="C242" s="155" t="s">
        <v>31</v>
      </c>
      <c r="D242" s="160">
        <v>10</v>
      </c>
      <c r="E242" s="136" t="s">
        <v>13</v>
      </c>
      <c r="F242" s="173">
        <v>7658600</v>
      </c>
      <c r="G242" s="33"/>
      <c r="I242"/>
    </row>
    <row r="243" spans="1:9" s="34" customFormat="1" ht="30" x14ac:dyDescent="0.2">
      <c r="A243" s="178" t="s">
        <v>33</v>
      </c>
      <c r="B243" s="136" t="s">
        <v>277</v>
      </c>
      <c r="C243" s="155" t="s">
        <v>34</v>
      </c>
      <c r="D243" s="160">
        <v>10</v>
      </c>
      <c r="E243" s="136" t="s">
        <v>13</v>
      </c>
      <c r="F243" s="173">
        <v>400</v>
      </c>
      <c r="G243" s="33"/>
      <c r="I243"/>
    </row>
    <row r="244" spans="1:9" s="34" customFormat="1" ht="15" x14ac:dyDescent="0.2">
      <c r="A244" s="178" t="s">
        <v>66</v>
      </c>
      <c r="B244" s="136" t="s">
        <v>277</v>
      </c>
      <c r="C244" s="155" t="s">
        <v>65</v>
      </c>
      <c r="D244" s="160">
        <v>10</v>
      </c>
      <c r="E244" s="136" t="s">
        <v>13</v>
      </c>
      <c r="F244" s="173">
        <v>416000</v>
      </c>
      <c r="G244" s="33"/>
      <c r="I244"/>
    </row>
    <row r="245" spans="1:9" s="34" customFormat="1" ht="30" x14ac:dyDescent="0.2">
      <c r="A245" s="178" t="s">
        <v>36</v>
      </c>
      <c r="B245" s="136" t="s">
        <v>277</v>
      </c>
      <c r="C245" s="155" t="s">
        <v>35</v>
      </c>
      <c r="D245" s="160">
        <v>10</v>
      </c>
      <c r="E245" s="136" t="s">
        <v>13</v>
      </c>
      <c r="F245" s="173">
        <v>920900</v>
      </c>
      <c r="G245" s="33"/>
      <c r="I245"/>
    </row>
    <row r="246" spans="1:9" s="1" customFormat="1" ht="58.5" customHeight="1" x14ac:dyDescent="0.2">
      <c r="A246" s="153" t="s">
        <v>247</v>
      </c>
      <c r="B246" s="154" t="s">
        <v>243</v>
      </c>
      <c r="C246" s="155"/>
      <c r="D246" s="160"/>
      <c r="E246" s="136"/>
      <c r="F246" s="174">
        <f>F247+F249+F253+F255+F257+F259+F261+F263+F265+F267+F269+F271+F273+F275+F277+F279+F282+F284+F287+F290+F298+F300+F302+F304+F306+F308+F310+F312+F314+F316+F318+F320</f>
        <v>399303400</v>
      </c>
    </row>
    <row r="247" spans="1:9" s="1" customFormat="1" ht="31.5" customHeight="1" x14ac:dyDescent="0.2">
      <c r="A247" s="195" t="s">
        <v>145</v>
      </c>
      <c r="B247" s="142" t="s">
        <v>413</v>
      </c>
      <c r="C247" s="155"/>
      <c r="D247" s="160"/>
      <c r="E247" s="136"/>
      <c r="F247" s="174">
        <f>F248</f>
        <v>37094700</v>
      </c>
    </row>
    <row r="248" spans="1:9" s="1" customFormat="1" ht="32.25" customHeight="1" x14ac:dyDescent="0.2">
      <c r="A248" s="190" t="s">
        <v>56</v>
      </c>
      <c r="B248" s="136" t="s">
        <v>413</v>
      </c>
      <c r="C248" s="155" t="s">
        <v>61</v>
      </c>
      <c r="D248" s="155" t="s">
        <v>18</v>
      </c>
      <c r="E248" s="155" t="s">
        <v>9</v>
      </c>
      <c r="F248" s="173">
        <v>37094700</v>
      </c>
    </row>
    <row r="249" spans="1:9" s="1" customFormat="1" ht="60" customHeight="1" x14ac:dyDescent="0.2">
      <c r="A249" s="175" t="s">
        <v>269</v>
      </c>
      <c r="B249" s="154" t="s">
        <v>278</v>
      </c>
      <c r="C249" s="155"/>
      <c r="D249" s="155"/>
      <c r="E249" s="155"/>
      <c r="F249" s="174">
        <f>F250+F251+F252</f>
        <v>11545400</v>
      </c>
    </row>
    <row r="250" spans="1:9" s="1" customFormat="1" ht="47.25" customHeight="1" x14ac:dyDescent="0.2">
      <c r="A250" s="176" t="s">
        <v>510</v>
      </c>
      <c r="B250" s="136" t="s">
        <v>278</v>
      </c>
      <c r="C250" s="136" t="s">
        <v>47</v>
      </c>
      <c r="D250" s="136" t="s">
        <v>17</v>
      </c>
      <c r="E250" s="136" t="s">
        <v>5</v>
      </c>
      <c r="F250" s="134">
        <v>2945170</v>
      </c>
      <c r="G250" s="33"/>
      <c r="H250" s="34"/>
    </row>
    <row r="251" spans="1:9" s="1" customFormat="1" ht="45" x14ac:dyDescent="0.2">
      <c r="A251" s="176" t="s">
        <v>511</v>
      </c>
      <c r="B251" s="136" t="s">
        <v>278</v>
      </c>
      <c r="C251" s="136" t="s">
        <v>47</v>
      </c>
      <c r="D251" s="136" t="s">
        <v>17</v>
      </c>
      <c r="E251" s="136" t="s">
        <v>7</v>
      </c>
      <c r="F251" s="134">
        <v>5456780</v>
      </c>
      <c r="G251" s="33"/>
      <c r="H251" s="34"/>
    </row>
    <row r="252" spans="1:9" s="1" customFormat="1" ht="45" x14ac:dyDescent="0.2">
      <c r="A252" s="176" t="s">
        <v>512</v>
      </c>
      <c r="B252" s="136" t="s">
        <v>278</v>
      </c>
      <c r="C252" s="136" t="s">
        <v>47</v>
      </c>
      <c r="D252" s="136" t="s">
        <v>17</v>
      </c>
      <c r="E252" s="136" t="s">
        <v>11</v>
      </c>
      <c r="F252" s="134">
        <v>3143450</v>
      </c>
      <c r="G252" s="33"/>
      <c r="H252" s="34"/>
    </row>
    <row r="253" spans="1:9" s="1" customFormat="1" ht="30.75" customHeight="1" x14ac:dyDescent="0.2">
      <c r="A253" s="177" t="s">
        <v>370</v>
      </c>
      <c r="B253" s="154" t="s">
        <v>287</v>
      </c>
      <c r="C253" s="136"/>
      <c r="D253" s="136"/>
      <c r="E253" s="136"/>
      <c r="F253" s="133">
        <f>F254</f>
        <v>27787300</v>
      </c>
      <c r="G253" s="33"/>
      <c r="H253" s="34"/>
    </row>
    <row r="254" spans="1:9" ht="30" x14ac:dyDescent="0.2">
      <c r="A254" s="141" t="s">
        <v>56</v>
      </c>
      <c r="B254" s="136" t="s">
        <v>287</v>
      </c>
      <c r="C254" s="155" t="s">
        <v>61</v>
      </c>
      <c r="D254" s="155" t="s">
        <v>18</v>
      </c>
      <c r="E254" s="155" t="s">
        <v>9</v>
      </c>
      <c r="F254" s="173">
        <v>27787300</v>
      </c>
      <c r="G254" s="33"/>
      <c r="H254" s="34"/>
    </row>
    <row r="255" spans="1:9" ht="42.75" x14ac:dyDescent="0.2">
      <c r="A255" s="139" t="s">
        <v>89</v>
      </c>
      <c r="B255" s="154" t="s">
        <v>286</v>
      </c>
      <c r="C255" s="155"/>
      <c r="D255" s="155"/>
      <c r="E255" s="155"/>
      <c r="F255" s="174">
        <f>F256</f>
        <v>3323500</v>
      </c>
      <c r="G255" s="33"/>
      <c r="H255" s="34"/>
    </row>
    <row r="256" spans="1:9" ht="30" x14ac:dyDescent="0.2">
      <c r="A256" s="141" t="s">
        <v>476</v>
      </c>
      <c r="B256" s="136" t="s">
        <v>286</v>
      </c>
      <c r="C256" s="155" t="s">
        <v>61</v>
      </c>
      <c r="D256" s="155" t="s">
        <v>18</v>
      </c>
      <c r="E256" s="155" t="s">
        <v>9</v>
      </c>
      <c r="F256" s="173">
        <v>3323500</v>
      </c>
      <c r="G256" s="33"/>
      <c r="H256" s="34"/>
    </row>
    <row r="257" spans="1:8" ht="28.5" x14ac:dyDescent="0.2">
      <c r="A257" s="139" t="s">
        <v>408</v>
      </c>
      <c r="B257" s="154" t="s">
        <v>285</v>
      </c>
      <c r="C257" s="155"/>
      <c r="D257" s="155"/>
      <c r="E257" s="155"/>
      <c r="F257" s="174">
        <f>F258</f>
        <v>24842000</v>
      </c>
      <c r="G257" s="33"/>
      <c r="H257" s="34"/>
    </row>
    <row r="258" spans="1:8" ht="30" x14ac:dyDescent="0.2">
      <c r="A258" s="141" t="s">
        <v>371</v>
      </c>
      <c r="B258" s="136" t="s">
        <v>285</v>
      </c>
      <c r="C258" s="155" t="s">
        <v>61</v>
      </c>
      <c r="D258" s="155" t="s">
        <v>18</v>
      </c>
      <c r="E258" s="155" t="s">
        <v>9</v>
      </c>
      <c r="F258" s="173">
        <v>24842000</v>
      </c>
      <c r="G258" s="33"/>
      <c r="H258" s="34"/>
    </row>
    <row r="259" spans="1:8" ht="42.75" x14ac:dyDescent="0.2">
      <c r="A259" s="150" t="s">
        <v>90</v>
      </c>
      <c r="B259" s="154" t="s">
        <v>284</v>
      </c>
      <c r="C259" s="155"/>
      <c r="D259" s="155"/>
      <c r="E259" s="155"/>
      <c r="F259" s="174">
        <f>F260</f>
        <v>272000</v>
      </c>
    </row>
    <row r="260" spans="1:8" ht="30" x14ac:dyDescent="0.2">
      <c r="A260" s="141" t="s">
        <v>56</v>
      </c>
      <c r="B260" s="136" t="s">
        <v>284</v>
      </c>
      <c r="C260" s="155" t="s">
        <v>61</v>
      </c>
      <c r="D260" s="155" t="s">
        <v>18</v>
      </c>
      <c r="E260" s="155" t="s">
        <v>9</v>
      </c>
      <c r="F260" s="173">
        <v>272000</v>
      </c>
      <c r="G260" s="33"/>
      <c r="H260" s="34"/>
    </row>
    <row r="261" spans="1:8" ht="42.75" x14ac:dyDescent="0.2">
      <c r="A261" s="139" t="s">
        <v>271</v>
      </c>
      <c r="B261" s="154" t="s">
        <v>283</v>
      </c>
      <c r="C261" s="155"/>
      <c r="D261" s="155"/>
      <c r="E261" s="155"/>
      <c r="F261" s="174">
        <f>F262</f>
        <v>17500</v>
      </c>
      <c r="G261" s="33"/>
      <c r="H261" s="34"/>
    </row>
    <row r="262" spans="1:8" ht="30" x14ac:dyDescent="0.2">
      <c r="A262" s="141" t="s">
        <v>56</v>
      </c>
      <c r="B262" s="136" t="s">
        <v>283</v>
      </c>
      <c r="C262" s="155" t="s">
        <v>61</v>
      </c>
      <c r="D262" s="155" t="s">
        <v>18</v>
      </c>
      <c r="E262" s="155" t="s">
        <v>9</v>
      </c>
      <c r="F262" s="173">
        <v>17500</v>
      </c>
      <c r="G262" s="33"/>
      <c r="H262" s="34"/>
    </row>
    <row r="263" spans="1:8" s="1" customFormat="1" ht="42.75" x14ac:dyDescent="0.2">
      <c r="A263" s="161" t="s">
        <v>22</v>
      </c>
      <c r="B263" s="154" t="s">
        <v>281</v>
      </c>
      <c r="C263" s="136"/>
      <c r="D263" s="136"/>
      <c r="E263" s="136"/>
      <c r="F263" s="133">
        <f>F264</f>
        <v>52231000</v>
      </c>
    </row>
    <row r="264" spans="1:8" ht="45" x14ac:dyDescent="0.2">
      <c r="A264" s="178" t="s">
        <v>49</v>
      </c>
      <c r="B264" s="136" t="s">
        <v>281</v>
      </c>
      <c r="C264" s="155" t="s">
        <v>47</v>
      </c>
      <c r="D264" s="136" t="s">
        <v>16</v>
      </c>
      <c r="E264" s="136" t="s">
        <v>7</v>
      </c>
      <c r="F264" s="173">
        <v>52231000</v>
      </c>
      <c r="G264" s="33"/>
      <c r="H264" s="34"/>
    </row>
    <row r="265" spans="1:8" ht="48" customHeight="1" x14ac:dyDescent="0.2">
      <c r="A265" s="161" t="s">
        <v>127</v>
      </c>
      <c r="B265" s="154" t="s">
        <v>282</v>
      </c>
      <c r="C265" s="155"/>
      <c r="D265" s="155"/>
      <c r="E265" s="155"/>
      <c r="F265" s="174">
        <f>F266</f>
        <v>12537100</v>
      </c>
    </row>
    <row r="266" spans="1:8" ht="30" x14ac:dyDescent="0.2">
      <c r="A266" s="141" t="s">
        <v>80</v>
      </c>
      <c r="B266" s="136" t="s">
        <v>282</v>
      </c>
      <c r="C266" s="155" t="s">
        <v>79</v>
      </c>
      <c r="D266" s="155" t="s">
        <v>18</v>
      </c>
      <c r="E266" s="155" t="s">
        <v>11</v>
      </c>
      <c r="F266" s="173">
        <v>12537100</v>
      </c>
      <c r="G266" s="33"/>
      <c r="H266" s="34"/>
    </row>
    <row r="267" spans="1:8" ht="42.75" x14ac:dyDescent="0.2">
      <c r="A267" s="139" t="s">
        <v>91</v>
      </c>
      <c r="B267" s="154" t="s">
        <v>288</v>
      </c>
      <c r="C267" s="155"/>
      <c r="D267" s="155"/>
      <c r="E267" s="155"/>
      <c r="F267" s="174">
        <f>F268</f>
        <v>4274800</v>
      </c>
      <c r="G267" s="33"/>
      <c r="H267" s="34"/>
    </row>
    <row r="268" spans="1:8" ht="30" x14ac:dyDescent="0.2">
      <c r="A268" s="141" t="s">
        <v>56</v>
      </c>
      <c r="B268" s="136" t="s">
        <v>288</v>
      </c>
      <c r="C268" s="155" t="s">
        <v>61</v>
      </c>
      <c r="D268" s="155" t="s">
        <v>18</v>
      </c>
      <c r="E268" s="155" t="s">
        <v>9</v>
      </c>
      <c r="F268" s="173">
        <v>4274800</v>
      </c>
      <c r="G268" s="33"/>
      <c r="H268" s="34"/>
    </row>
    <row r="269" spans="1:8" ht="28.5" x14ac:dyDescent="0.2">
      <c r="A269" s="139" t="s">
        <v>92</v>
      </c>
      <c r="B269" s="154" t="s">
        <v>289</v>
      </c>
      <c r="C269" s="155"/>
      <c r="D269" s="155"/>
      <c r="E269" s="155"/>
      <c r="F269" s="174">
        <f>F270</f>
        <v>23756600</v>
      </c>
      <c r="G269" s="33"/>
      <c r="H269" s="34"/>
    </row>
    <row r="270" spans="1:8" ht="30" x14ac:dyDescent="0.2">
      <c r="A270" s="141" t="s">
        <v>56</v>
      </c>
      <c r="B270" s="136" t="s">
        <v>289</v>
      </c>
      <c r="C270" s="155" t="s">
        <v>61</v>
      </c>
      <c r="D270" s="155" t="s">
        <v>18</v>
      </c>
      <c r="E270" s="155" t="s">
        <v>9</v>
      </c>
      <c r="F270" s="173">
        <v>23756600</v>
      </c>
      <c r="G270" s="33"/>
      <c r="H270" s="34"/>
    </row>
    <row r="271" spans="1:8" ht="46.5" customHeight="1" x14ac:dyDescent="0.2">
      <c r="A271" s="141" t="s">
        <v>272</v>
      </c>
      <c r="B271" s="154" t="s">
        <v>261</v>
      </c>
      <c r="C271" s="155"/>
      <c r="D271" s="155"/>
      <c r="E271" s="155"/>
      <c r="F271" s="174">
        <f>F272</f>
        <v>2525900</v>
      </c>
      <c r="G271" s="33"/>
      <c r="H271" s="34"/>
    </row>
    <row r="272" spans="1:8" ht="30" x14ac:dyDescent="0.2">
      <c r="A272" s="141" t="s">
        <v>56</v>
      </c>
      <c r="B272" s="136" t="s">
        <v>261</v>
      </c>
      <c r="C272" s="155" t="s">
        <v>61</v>
      </c>
      <c r="D272" s="155" t="s">
        <v>18</v>
      </c>
      <c r="E272" s="155" t="s">
        <v>9</v>
      </c>
      <c r="F272" s="173">
        <v>2525900</v>
      </c>
      <c r="G272" s="33"/>
      <c r="H272" s="34"/>
    </row>
    <row r="273" spans="1:9" ht="72" customHeight="1" x14ac:dyDescent="0.2">
      <c r="A273" s="168" t="s">
        <v>273</v>
      </c>
      <c r="B273" s="154" t="s">
        <v>290</v>
      </c>
      <c r="C273" s="155"/>
      <c r="D273" s="155"/>
      <c r="E273" s="155"/>
      <c r="F273" s="174">
        <f>F274</f>
        <v>18719200</v>
      </c>
      <c r="G273" s="33"/>
      <c r="H273" s="34"/>
    </row>
    <row r="274" spans="1:9" ht="29.25" customHeight="1" x14ac:dyDescent="0.2">
      <c r="A274" s="141" t="s">
        <v>56</v>
      </c>
      <c r="B274" s="136" t="s">
        <v>290</v>
      </c>
      <c r="C274" s="155" t="s">
        <v>61</v>
      </c>
      <c r="D274" s="155" t="s">
        <v>18</v>
      </c>
      <c r="E274" s="155" t="s">
        <v>11</v>
      </c>
      <c r="F274" s="173">
        <v>18719200</v>
      </c>
      <c r="G274" s="33"/>
      <c r="H274" s="34"/>
    </row>
    <row r="275" spans="1:9" ht="46.5" customHeight="1" x14ac:dyDescent="0.2">
      <c r="A275" s="168" t="s">
        <v>93</v>
      </c>
      <c r="B275" s="154" t="s">
        <v>291</v>
      </c>
      <c r="C275" s="155"/>
      <c r="D275" s="155"/>
      <c r="E275" s="155"/>
      <c r="F275" s="174">
        <f>F276</f>
        <v>2939800</v>
      </c>
      <c r="G275" s="33"/>
      <c r="H275" s="34"/>
    </row>
    <row r="276" spans="1:9" ht="28.5" customHeight="1" x14ac:dyDescent="0.2">
      <c r="A276" s="141" t="s">
        <v>56</v>
      </c>
      <c r="B276" s="136" t="s">
        <v>291</v>
      </c>
      <c r="C276" s="155" t="s">
        <v>61</v>
      </c>
      <c r="D276" s="155" t="s">
        <v>18</v>
      </c>
      <c r="E276" s="155" t="s">
        <v>9</v>
      </c>
      <c r="F276" s="173">
        <v>2939800</v>
      </c>
      <c r="G276" s="33"/>
      <c r="H276" s="34"/>
    </row>
    <row r="277" spans="1:9" ht="28.5" x14ac:dyDescent="0.2">
      <c r="A277" s="161" t="s">
        <v>23</v>
      </c>
      <c r="B277" s="154" t="s">
        <v>292</v>
      </c>
      <c r="C277" s="155"/>
      <c r="D277" s="155"/>
      <c r="E277" s="155"/>
      <c r="F277" s="174">
        <f>F278</f>
        <v>2779100</v>
      </c>
      <c r="G277" s="33"/>
      <c r="H277" s="34"/>
    </row>
    <row r="278" spans="1:9" ht="30" x14ac:dyDescent="0.2">
      <c r="A278" s="178" t="s">
        <v>32</v>
      </c>
      <c r="B278" s="136" t="s">
        <v>292</v>
      </c>
      <c r="C278" s="155" t="s">
        <v>31</v>
      </c>
      <c r="D278" s="136" t="s">
        <v>18</v>
      </c>
      <c r="E278" s="136" t="s">
        <v>13</v>
      </c>
      <c r="F278" s="173">
        <v>2779100</v>
      </c>
      <c r="G278" s="33"/>
      <c r="H278" s="34"/>
    </row>
    <row r="279" spans="1:9" s="1" customFormat="1" ht="21.75" customHeight="1" x14ac:dyDescent="0.2">
      <c r="A279" s="161" t="s">
        <v>42</v>
      </c>
      <c r="B279" s="154" t="s">
        <v>300</v>
      </c>
      <c r="C279" s="136"/>
      <c r="D279" s="136"/>
      <c r="E279" s="136"/>
      <c r="F279" s="174">
        <f>F280+F281</f>
        <v>570400</v>
      </c>
    </row>
    <row r="280" spans="1:9" s="1" customFormat="1" ht="27.75" customHeight="1" x14ac:dyDescent="0.2">
      <c r="A280" s="178" t="s">
        <v>32</v>
      </c>
      <c r="B280" s="136" t="s">
        <v>300</v>
      </c>
      <c r="C280" s="136" t="s">
        <v>31</v>
      </c>
      <c r="D280" s="136" t="s">
        <v>5</v>
      </c>
      <c r="E280" s="136" t="s">
        <v>11</v>
      </c>
      <c r="F280" s="134">
        <v>530400</v>
      </c>
      <c r="G280" s="33"/>
      <c r="H280" s="34"/>
    </row>
    <row r="281" spans="1:9" s="1" customFormat="1" ht="30" x14ac:dyDescent="0.2">
      <c r="A281" s="178" t="s">
        <v>36</v>
      </c>
      <c r="B281" s="136" t="s">
        <v>300</v>
      </c>
      <c r="C281" s="155" t="s">
        <v>35</v>
      </c>
      <c r="D281" s="136" t="s">
        <v>5</v>
      </c>
      <c r="E281" s="136" t="s">
        <v>11</v>
      </c>
      <c r="F281" s="173">
        <v>40000</v>
      </c>
    </row>
    <row r="282" spans="1:9" s="1" customFormat="1" ht="28.5" x14ac:dyDescent="0.2">
      <c r="A282" s="161" t="s">
        <v>275</v>
      </c>
      <c r="B282" s="154" t="s">
        <v>244</v>
      </c>
      <c r="C282" s="155"/>
      <c r="D282" s="136"/>
      <c r="E282" s="136"/>
      <c r="F282" s="174">
        <f>F283</f>
        <v>48600</v>
      </c>
    </row>
    <row r="283" spans="1:9" s="34" customFormat="1" ht="30" x14ac:dyDescent="0.2">
      <c r="A283" s="178" t="s">
        <v>458</v>
      </c>
      <c r="B283" s="136" t="s">
        <v>244</v>
      </c>
      <c r="C283" s="155" t="s">
        <v>35</v>
      </c>
      <c r="D283" s="136" t="s">
        <v>5</v>
      </c>
      <c r="E283" s="136" t="s">
        <v>11</v>
      </c>
      <c r="F283" s="173">
        <v>48600</v>
      </c>
      <c r="G283" s="33"/>
      <c r="I283"/>
    </row>
    <row r="284" spans="1:9" s="34" customFormat="1" ht="28.5" customHeight="1" x14ac:dyDescent="0.2">
      <c r="A284" s="161" t="s">
        <v>25</v>
      </c>
      <c r="B284" s="154" t="s">
        <v>245</v>
      </c>
      <c r="C284" s="155"/>
      <c r="D284" s="160"/>
      <c r="E284" s="136"/>
      <c r="F284" s="174">
        <f>F285+F286</f>
        <v>93800</v>
      </c>
      <c r="G284" s="33"/>
      <c r="I284"/>
    </row>
    <row r="285" spans="1:9" s="1" customFormat="1" ht="30" x14ac:dyDescent="0.2">
      <c r="A285" s="178" t="s">
        <v>32</v>
      </c>
      <c r="B285" s="136" t="s">
        <v>245</v>
      </c>
      <c r="C285" s="155" t="s">
        <v>31</v>
      </c>
      <c r="D285" s="136" t="s">
        <v>5</v>
      </c>
      <c r="E285" s="136" t="s">
        <v>11</v>
      </c>
      <c r="F285" s="173">
        <v>39060</v>
      </c>
    </row>
    <row r="286" spans="1:9" s="1" customFormat="1" ht="30" x14ac:dyDescent="0.2">
      <c r="A286" s="178" t="s">
        <v>36</v>
      </c>
      <c r="B286" s="136" t="s">
        <v>245</v>
      </c>
      <c r="C286" s="155" t="s">
        <v>35</v>
      </c>
      <c r="D286" s="136" t="s">
        <v>5</v>
      </c>
      <c r="E286" s="136" t="s">
        <v>11</v>
      </c>
      <c r="F286" s="173">
        <v>54740</v>
      </c>
    </row>
    <row r="287" spans="1:9" s="1" customFormat="1" ht="28.5" x14ac:dyDescent="0.2">
      <c r="A287" s="161" t="s">
        <v>27</v>
      </c>
      <c r="B287" s="154" t="s">
        <v>248</v>
      </c>
      <c r="C287" s="155"/>
      <c r="D287" s="136"/>
      <c r="E287" s="136"/>
      <c r="F287" s="174">
        <f>F288+F289</f>
        <v>357700</v>
      </c>
    </row>
    <row r="288" spans="1:9" s="1" customFormat="1" ht="30" x14ac:dyDescent="0.2">
      <c r="A288" s="178" t="s">
        <v>32</v>
      </c>
      <c r="B288" s="136" t="s">
        <v>248</v>
      </c>
      <c r="C288" s="155" t="s">
        <v>31</v>
      </c>
      <c r="D288" s="136" t="s">
        <v>11</v>
      </c>
      <c r="E288" s="136" t="s">
        <v>5</v>
      </c>
      <c r="F288" s="173">
        <v>308000</v>
      </c>
    </row>
    <row r="289" spans="1:6" s="1" customFormat="1" ht="33" customHeight="1" x14ac:dyDescent="0.2">
      <c r="A289" s="178" t="s">
        <v>36</v>
      </c>
      <c r="B289" s="136" t="s">
        <v>248</v>
      </c>
      <c r="C289" s="155" t="s">
        <v>35</v>
      </c>
      <c r="D289" s="136" t="s">
        <v>11</v>
      </c>
      <c r="E289" s="136" t="s">
        <v>5</v>
      </c>
      <c r="F289" s="173">
        <v>49700</v>
      </c>
    </row>
    <row r="290" spans="1:6" s="1" customFormat="1" ht="30" customHeight="1" x14ac:dyDescent="0.2">
      <c r="A290" s="161" t="s">
        <v>366</v>
      </c>
      <c r="B290" s="179" t="s">
        <v>249</v>
      </c>
      <c r="C290" s="155"/>
      <c r="D290" s="136"/>
      <c r="E290" s="136"/>
      <c r="F290" s="174">
        <f>F291+F292+F293+F294+F295+F296+F297</f>
        <v>29333900</v>
      </c>
    </row>
    <row r="291" spans="1:6" s="1" customFormat="1" ht="48" customHeight="1" x14ac:dyDescent="0.2">
      <c r="A291" s="202" t="s">
        <v>513</v>
      </c>
      <c r="B291" s="180" t="s">
        <v>249</v>
      </c>
      <c r="C291" s="155" t="s">
        <v>47</v>
      </c>
      <c r="D291" s="136" t="s">
        <v>18</v>
      </c>
      <c r="E291" s="136" t="s">
        <v>7</v>
      </c>
      <c r="F291" s="173">
        <v>15432200</v>
      </c>
    </row>
    <row r="292" spans="1:6" s="1" customFormat="1" ht="33.75" customHeight="1" x14ac:dyDescent="0.2">
      <c r="A292" s="202" t="s">
        <v>514</v>
      </c>
      <c r="B292" s="180" t="s">
        <v>249</v>
      </c>
      <c r="C292" s="155" t="s">
        <v>51</v>
      </c>
      <c r="D292" s="136" t="s">
        <v>18</v>
      </c>
      <c r="E292" s="136" t="s">
        <v>7</v>
      </c>
      <c r="F292" s="134">
        <v>10291750</v>
      </c>
    </row>
    <row r="293" spans="1:6" s="1" customFormat="1" ht="30" x14ac:dyDescent="0.2">
      <c r="A293" s="178" t="s">
        <v>517</v>
      </c>
      <c r="B293" s="180" t="s">
        <v>249</v>
      </c>
      <c r="C293" s="136" t="s">
        <v>52</v>
      </c>
      <c r="D293" s="136" t="s">
        <v>18</v>
      </c>
      <c r="E293" s="136" t="s">
        <v>7</v>
      </c>
      <c r="F293" s="134">
        <v>2600</v>
      </c>
    </row>
    <row r="294" spans="1:6" s="1" customFormat="1" ht="21" customHeight="1" x14ac:dyDescent="0.2">
      <c r="A294" s="178" t="s">
        <v>66</v>
      </c>
      <c r="B294" s="180" t="s">
        <v>249</v>
      </c>
      <c r="C294" s="136" t="s">
        <v>65</v>
      </c>
      <c r="D294" s="136" t="s">
        <v>18</v>
      </c>
      <c r="E294" s="136" t="s">
        <v>7</v>
      </c>
      <c r="F294" s="134">
        <v>176750</v>
      </c>
    </row>
    <row r="295" spans="1:6" s="1" customFormat="1" ht="30" x14ac:dyDescent="0.2">
      <c r="A295" s="178" t="s">
        <v>36</v>
      </c>
      <c r="B295" s="180" t="s">
        <v>249</v>
      </c>
      <c r="C295" s="136" t="s">
        <v>35</v>
      </c>
      <c r="D295" s="136" t="s">
        <v>18</v>
      </c>
      <c r="E295" s="136" t="s">
        <v>7</v>
      </c>
      <c r="F295" s="134">
        <v>3396800</v>
      </c>
    </row>
    <row r="296" spans="1:6" s="1" customFormat="1" ht="15" x14ac:dyDescent="0.2">
      <c r="A296" s="140" t="s">
        <v>40</v>
      </c>
      <c r="B296" s="180" t="s">
        <v>249</v>
      </c>
      <c r="C296" s="136" t="s">
        <v>37</v>
      </c>
      <c r="D296" s="136" t="s">
        <v>18</v>
      </c>
      <c r="E296" s="136" t="s">
        <v>7</v>
      </c>
      <c r="F296" s="134">
        <v>1700</v>
      </c>
    </row>
    <row r="297" spans="1:6" s="1" customFormat="1" ht="15" x14ac:dyDescent="0.2">
      <c r="A297" s="141" t="s">
        <v>41</v>
      </c>
      <c r="B297" s="180" t="s">
        <v>249</v>
      </c>
      <c r="C297" s="136" t="s">
        <v>39</v>
      </c>
      <c r="D297" s="136" t="s">
        <v>18</v>
      </c>
      <c r="E297" s="136" t="s">
        <v>7</v>
      </c>
      <c r="F297" s="134">
        <v>32100</v>
      </c>
    </row>
    <row r="298" spans="1:6" s="1" customFormat="1" ht="31.5" customHeight="1" x14ac:dyDescent="0.2">
      <c r="A298" s="203" t="s">
        <v>57</v>
      </c>
      <c r="B298" s="179" t="s">
        <v>250</v>
      </c>
      <c r="C298" s="155"/>
      <c r="D298" s="136"/>
      <c r="E298" s="136"/>
      <c r="F298" s="174">
        <f>F299</f>
        <v>17196800</v>
      </c>
    </row>
    <row r="299" spans="1:6" s="1" customFormat="1" ht="32.25" customHeight="1" x14ac:dyDescent="0.2">
      <c r="A299" s="141" t="s">
        <v>56</v>
      </c>
      <c r="B299" s="180" t="s">
        <v>250</v>
      </c>
      <c r="C299" s="155" t="s">
        <v>61</v>
      </c>
      <c r="D299" s="155" t="s">
        <v>18</v>
      </c>
      <c r="E299" s="155" t="s">
        <v>9</v>
      </c>
      <c r="F299" s="173">
        <v>17196800</v>
      </c>
    </row>
    <row r="300" spans="1:6" s="1" customFormat="1" ht="28.5" x14ac:dyDescent="0.2">
      <c r="A300" s="161" t="s">
        <v>70</v>
      </c>
      <c r="B300" s="154" t="s">
        <v>251</v>
      </c>
      <c r="C300" s="155"/>
      <c r="D300" s="155"/>
      <c r="E300" s="155"/>
      <c r="F300" s="174">
        <f>F301</f>
        <v>2808400</v>
      </c>
    </row>
    <row r="301" spans="1:6" s="1" customFormat="1" ht="15" x14ac:dyDescent="0.2">
      <c r="A301" s="178" t="s">
        <v>479</v>
      </c>
      <c r="B301" s="136" t="s">
        <v>251</v>
      </c>
      <c r="C301" s="155" t="s">
        <v>45</v>
      </c>
      <c r="D301" s="136" t="s">
        <v>7</v>
      </c>
      <c r="E301" s="136" t="s">
        <v>9</v>
      </c>
      <c r="F301" s="173">
        <v>2808400</v>
      </c>
    </row>
    <row r="302" spans="1:6" s="1" customFormat="1" ht="42.75" x14ac:dyDescent="0.2">
      <c r="A302" s="161" t="s">
        <v>372</v>
      </c>
      <c r="B302" s="154" t="s">
        <v>246</v>
      </c>
      <c r="C302" s="155"/>
      <c r="D302" s="136"/>
      <c r="E302" s="136"/>
      <c r="F302" s="174">
        <f>F303</f>
        <v>6100</v>
      </c>
    </row>
    <row r="303" spans="1:6" s="1" customFormat="1" ht="45.75" customHeight="1" x14ac:dyDescent="0.2">
      <c r="A303" s="178" t="s">
        <v>82</v>
      </c>
      <c r="B303" s="136" t="s">
        <v>246</v>
      </c>
      <c r="C303" s="155" t="s">
        <v>81</v>
      </c>
      <c r="D303" s="136" t="s">
        <v>5</v>
      </c>
      <c r="E303" s="136" t="s">
        <v>12</v>
      </c>
      <c r="F303" s="173">
        <v>6100</v>
      </c>
    </row>
    <row r="304" spans="1:6" s="1" customFormat="1" ht="33" customHeight="1" x14ac:dyDescent="0.2">
      <c r="A304" s="139" t="s">
        <v>144</v>
      </c>
      <c r="B304" s="154" t="s">
        <v>252</v>
      </c>
      <c r="C304" s="155"/>
      <c r="D304" s="136"/>
      <c r="E304" s="136"/>
      <c r="F304" s="174">
        <f>F305</f>
        <v>7962700</v>
      </c>
    </row>
    <row r="305" spans="1:8" s="1" customFormat="1" ht="30" x14ac:dyDescent="0.2">
      <c r="A305" s="141" t="s">
        <v>56</v>
      </c>
      <c r="B305" s="136" t="s">
        <v>252</v>
      </c>
      <c r="C305" s="155" t="s">
        <v>61</v>
      </c>
      <c r="D305" s="155" t="s">
        <v>18</v>
      </c>
      <c r="E305" s="155" t="s">
        <v>9</v>
      </c>
      <c r="F305" s="173">
        <v>7962700</v>
      </c>
    </row>
    <row r="306" spans="1:8" s="1" customFormat="1" ht="28.5" customHeight="1" x14ac:dyDescent="0.2">
      <c r="A306" s="139" t="s">
        <v>253</v>
      </c>
      <c r="B306" s="154" t="s">
        <v>254</v>
      </c>
      <c r="C306" s="155"/>
      <c r="D306" s="155"/>
      <c r="E306" s="155"/>
      <c r="F306" s="174">
        <f>F307</f>
        <v>2552200</v>
      </c>
    </row>
    <row r="307" spans="1:8" s="1" customFormat="1" ht="30.75" customHeight="1" x14ac:dyDescent="0.2">
      <c r="A307" s="141" t="s">
        <v>56</v>
      </c>
      <c r="B307" s="136" t="s">
        <v>254</v>
      </c>
      <c r="C307" s="155" t="s">
        <v>61</v>
      </c>
      <c r="D307" s="155" t="s">
        <v>18</v>
      </c>
      <c r="E307" s="155" t="s">
        <v>9</v>
      </c>
      <c r="F307" s="173">
        <v>2552200</v>
      </c>
      <c r="G307" s="191"/>
      <c r="H307" s="5"/>
    </row>
    <row r="308" spans="1:8" s="1" customFormat="1" ht="75.75" customHeight="1" x14ac:dyDescent="0.2">
      <c r="A308" s="168" t="s">
        <v>518</v>
      </c>
      <c r="B308" s="154" t="s">
        <v>255</v>
      </c>
      <c r="C308" s="155"/>
      <c r="D308" s="155"/>
      <c r="E308" s="155"/>
      <c r="F308" s="174">
        <f>F309</f>
        <v>7100</v>
      </c>
      <c r="G308" s="43"/>
    </row>
    <row r="309" spans="1:8" s="1" customFormat="1" ht="31.5" customHeight="1" x14ac:dyDescent="0.2">
      <c r="A309" s="141" t="s">
        <v>56</v>
      </c>
      <c r="B309" s="136" t="s">
        <v>255</v>
      </c>
      <c r="C309" s="155" t="s">
        <v>61</v>
      </c>
      <c r="D309" s="155" t="s">
        <v>18</v>
      </c>
      <c r="E309" s="155" t="s">
        <v>9</v>
      </c>
      <c r="F309" s="173">
        <v>7100</v>
      </c>
    </row>
    <row r="310" spans="1:8" ht="85.5" x14ac:dyDescent="0.2">
      <c r="A310" s="162" t="s">
        <v>94</v>
      </c>
      <c r="B310" s="154" t="s">
        <v>293</v>
      </c>
      <c r="C310" s="155"/>
      <c r="D310" s="136"/>
      <c r="E310" s="136"/>
      <c r="F310" s="174">
        <f>F311</f>
        <v>47528900</v>
      </c>
      <c r="G310" s="33"/>
      <c r="H310" s="34"/>
    </row>
    <row r="311" spans="1:8" ht="30" x14ac:dyDescent="0.2">
      <c r="A311" s="141" t="s">
        <v>56</v>
      </c>
      <c r="B311" s="136" t="s">
        <v>293</v>
      </c>
      <c r="C311" s="155" t="s">
        <v>61</v>
      </c>
      <c r="D311" s="155" t="s">
        <v>18</v>
      </c>
      <c r="E311" s="155" t="s">
        <v>9</v>
      </c>
      <c r="F311" s="173">
        <v>47528900</v>
      </c>
      <c r="G311" s="33"/>
      <c r="H311" s="34"/>
    </row>
    <row r="312" spans="1:8" ht="28.5" x14ac:dyDescent="0.2">
      <c r="A312" s="139" t="s">
        <v>73</v>
      </c>
      <c r="B312" s="154" t="s">
        <v>256</v>
      </c>
      <c r="C312" s="155"/>
      <c r="D312" s="155"/>
      <c r="E312" s="155"/>
      <c r="F312" s="174">
        <f>F313</f>
        <v>2223100</v>
      </c>
      <c r="G312" s="33"/>
      <c r="H312" s="34"/>
    </row>
    <row r="313" spans="1:8" s="1" customFormat="1" ht="30" x14ac:dyDescent="0.2">
      <c r="A313" s="178" t="s">
        <v>32</v>
      </c>
      <c r="B313" s="136" t="s">
        <v>256</v>
      </c>
      <c r="C313" s="155" t="s">
        <v>31</v>
      </c>
      <c r="D313" s="136" t="s">
        <v>9</v>
      </c>
      <c r="E313" s="136" t="s">
        <v>11</v>
      </c>
      <c r="F313" s="173">
        <v>2223100</v>
      </c>
    </row>
    <row r="314" spans="1:8" s="1" customFormat="1" ht="29.25" customHeight="1" x14ac:dyDescent="0.2">
      <c r="A314" s="161" t="s">
        <v>274</v>
      </c>
      <c r="B314" s="154" t="s">
        <v>294</v>
      </c>
      <c r="C314" s="155"/>
      <c r="D314" s="136"/>
      <c r="E314" s="136"/>
      <c r="F314" s="174">
        <f>F315</f>
        <v>19230000</v>
      </c>
    </row>
    <row r="315" spans="1:8" ht="16.5" customHeight="1" x14ac:dyDescent="0.2">
      <c r="A315" s="178" t="s">
        <v>515</v>
      </c>
      <c r="B315" s="136" t="s">
        <v>294</v>
      </c>
      <c r="C315" s="155" t="s">
        <v>60</v>
      </c>
      <c r="D315" s="160">
        <v>14</v>
      </c>
      <c r="E315" s="136" t="s">
        <v>5</v>
      </c>
      <c r="F315" s="173">
        <v>19230000</v>
      </c>
      <c r="G315" s="33"/>
      <c r="H315" s="34"/>
    </row>
    <row r="316" spans="1:8" ht="30.75" customHeight="1" x14ac:dyDescent="0.2">
      <c r="A316" s="161" t="s">
        <v>78</v>
      </c>
      <c r="B316" s="154" t="s">
        <v>257</v>
      </c>
      <c r="C316" s="155"/>
      <c r="D316" s="160"/>
      <c r="E316" s="136"/>
      <c r="F316" s="174">
        <f>F317</f>
        <v>43587800</v>
      </c>
      <c r="G316" s="33"/>
      <c r="H316" s="34"/>
    </row>
    <row r="317" spans="1:8" s="1" customFormat="1" ht="30" x14ac:dyDescent="0.2">
      <c r="A317" s="141" t="s">
        <v>56</v>
      </c>
      <c r="B317" s="136" t="s">
        <v>257</v>
      </c>
      <c r="C317" s="155" t="s">
        <v>61</v>
      </c>
      <c r="D317" s="155" t="s">
        <v>18</v>
      </c>
      <c r="E317" s="155" t="s">
        <v>9</v>
      </c>
      <c r="F317" s="173">
        <v>43587800</v>
      </c>
    </row>
    <row r="318" spans="1:8" s="1" customFormat="1" ht="28.5" x14ac:dyDescent="0.2">
      <c r="A318" s="139" t="s">
        <v>374</v>
      </c>
      <c r="B318" s="154" t="s">
        <v>258</v>
      </c>
      <c r="C318" s="155"/>
      <c r="D318" s="155"/>
      <c r="E318" s="155"/>
      <c r="F318" s="174">
        <f>F319</f>
        <v>1050800</v>
      </c>
    </row>
    <row r="319" spans="1:8" s="1" customFormat="1" ht="30" x14ac:dyDescent="0.2">
      <c r="A319" s="141" t="s">
        <v>56</v>
      </c>
      <c r="B319" s="136" t="s">
        <v>258</v>
      </c>
      <c r="C319" s="155" t="s">
        <v>61</v>
      </c>
      <c r="D319" s="155" t="s">
        <v>18</v>
      </c>
      <c r="E319" s="155" t="s">
        <v>9</v>
      </c>
      <c r="F319" s="173">
        <v>1050800</v>
      </c>
    </row>
    <row r="320" spans="1:8" s="1" customFormat="1" ht="42.75" x14ac:dyDescent="0.2">
      <c r="A320" s="139" t="s">
        <v>375</v>
      </c>
      <c r="B320" s="154" t="s">
        <v>259</v>
      </c>
      <c r="C320" s="155"/>
      <c r="D320" s="155"/>
      <c r="E320" s="155"/>
      <c r="F320" s="174">
        <f>F321</f>
        <v>99200</v>
      </c>
    </row>
    <row r="321" spans="1:6" s="1" customFormat="1" ht="31.5" customHeight="1" x14ac:dyDescent="0.2">
      <c r="A321" s="178" t="s">
        <v>36</v>
      </c>
      <c r="B321" s="136" t="s">
        <v>259</v>
      </c>
      <c r="C321" s="155" t="s">
        <v>35</v>
      </c>
      <c r="D321" s="136" t="s">
        <v>11</v>
      </c>
      <c r="E321" s="136" t="s">
        <v>12</v>
      </c>
      <c r="F321" s="173">
        <v>99200</v>
      </c>
    </row>
    <row r="322" spans="1:6" ht="21" customHeight="1" x14ac:dyDescent="0.2">
      <c r="A322" s="195" t="s">
        <v>113</v>
      </c>
      <c r="B322" s="142" t="s">
        <v>268</v>
      </c>
      <c r="C322" s="136"/>
      <c r="D322" s="136"/>
      <c r="E322" s="136"/>
      <c r="F322" s="133">
        <f>F333+F335+F325+F327+F323+F329+F331</f>
        <v>60724200</v>
      </c>
    </row>
    <row r="323" spans="1:6" s="3" customFormat="1" ht="57" customHeight="1" x14ac:dyDescent="0.2">
      <c r="A323" s="181" t="s">
        <v>102</v>
      </c>
      <c r="B323" s="154" t="s">
        <v>498</v>
      </c>
      <c r="C323" s="136"/>
      <c r="D323" s="136"/>
      <c r="E323" s="136"/>
      <c r="F323" s="133">
        <f>F324</f>
        <v>10300000</v>
      </c>
    </row>
    <row r="324" spans="1:6" s="3" customFormat="1" ht="15" x14ac:dyDescent="0.2">
      <c r="A324" s="140" t="s">
        <v>98</v>
      </c>
      <c r="B324" s="136" t="s">
        <v>498</v>
      </c>
      <c r="C324" s="136" t="s">
        <v>96</v>
      </c>
      <c r="D324" s="136" t="s">
        <v>12</v>
      </c>
      <c r="E324" s="136" t="s">
        <v>7</v>
      </c>
      <c r="F324" s="134">
        <v>10300000</v>
      </c>
    </row>
    <row r="325" spans="1:6" s="1" customFormat="1" ht="42.75" x14ac:dyDescent="0.2">
      <c r="A325" s="139" t="s">
        <v>100</v>
      </c>
      <c r="B325" s="154" t="s">
        <v>497</v>
      </c>
      <c r="C325" s="136"/>
      <c r="D325" s="136"/>
      <c r="E325" s="136"/>
      <c r="F325" s="133">
        <f>F326</f>
        <v>24703300</v>
      </c>
    </row>
    <row r="326" spans="1:6" s="1" customFormat="1" ht="15" customHeight="1" x14ac:dyDescent="0.2">
      <c r="A326" s="140" t="s">
        <v>98</v>
      </c>
      <c r="B326" s="136" t="s">
        <v>497</v>
      </c>
      <c r="C326" s="136" t="s">
        <v>96</v>
      </c>
      <c r="D326" s="136" t="s">
        <v>11</v>
      </c>
      <c r="E326" s="136" t="s">
        <v>17</v>
      </c>
      <c r="F326" s="134">
        <v>24703300</v>
      </c>
    </row>
    <row r="327" spans="1:6" s="3" customFormat="1" ht="71.25" x14ac:dyDescent="0.2">
      <c r="A327" s="181" t="s">
        <v>101</v>
      </c>
      <c r="B327" s="154" t="s">
        <v>499</v>
      </c>
      <c r="C327" s="136"/>
      <c r="D327" s="136"/>
      <c r="E327" s="136"/>
      <c r="F327" s="133">
        <f>F328</f>
        <v>10309100</v>
      </c>
    </row>
    <row r="328" spans="1:6" s="3" customFormat="1" ht="15" x14ac:dyDescent="0.2">
      <c r="A328" s="140" t="s">
        <v>98</v>
      </c>
      <c r="B328" s="136" t="s">
        <v>499</v>
      </c>
      <c r="C328" s="136" t="s">
        <v>96</v>
      </c>
      <c r="D328" s="136" t="s">
        <v>12</v>
      </c>
      <c r="E328" s="136" t="s">
        <v>5</v>
      </c>
      <c r="F328" s="134">
        <v>10309100</v>
      </c>
    </row>
    <row r="329" spans="1:6" s="3" customFormat="1" ht="28.5" x14ac:dyDescent="0.2">
      <c r="A329" s="139" t="s">
        <v>103</v>
      </c>
      <c r="B329" s="154" t="s">
        <v>500</v>
      </c>
      <c r="C329" s="155"/>
      <c r="D329" s="155"/>
      <c r="E329" s="155"/>
      <c r="F329" s="133">
        <f>F330</f>
        <v>13742500</v>
      </c>
    </row>
    <row r="330" spans="1:6" s="3" customFormat="1" ht="15" x14ac:dyDescent="0.2">
      <c r="A330" s="140" t="s">
        <v>98</v>
      </c>
      <c r="B330" s="136" t="s">
        <v>500</v>
      </c>
      <c r="C330" s="155" t="s">
        <v>96</v>
      </c>
      <c r="D330" s="155" t="s">
        <v>12</v>
      </c>
      <c r="E330" s="155" t="s">
        <v>9</v>
      </c>
      <c r="F330" s="134">
        <v>13742500</v>
      </c>
    </row>
    <row r="331" spans="1:6" s="3" customFormat="1" ht="28.5" x14ac:dyDescent="0.2">
      <c r="A331" s="139" t="s">
        <v>104</v>
      </c>
      <c r="B331" s="154" t="s">
        <v>501</v>
      </c>
      <c r="C331" s="155"/>
      <c r="D331" s="155"/>
      <c r="E331" s="155"/>
      <c r="F331" s="133">
        <f>F332</f>
        <v>632500</v>
      </c>
    </row>
    <row r="332" spans="1:6" s="3" customFormat="1" ht="15.75" customHeight="1" x14ac:dyDescent="0.2">
      <c r="A332" s="140" t="s">
        <v>98</v>
      </c>
      <c r="B332" s="136" t="s">
        <v>501</v>
      </c>
      <c r="C332" s="155" t="s">
        <v>96</v>
      </c>
      <c r="D332" s="155" t="s">
        <v>12</v>
      </c>
      <c r="E332" s="155" t="s">
        <v>9</v>
      </c>
      <c r="F332" s="134">
        <v>632500</v>
      </c>
    </row>
    <row r="333" spans="1:6" ht="28.5" x14ac:dyDescent="0.2">
      <c r="A333" s="182" t="s">
        <v>97</v>
      </c>
      <c r="B333" s="154" t="s">
        <v>495</v>
      </c>
      <c r="C333" s="136"/>
      <c r="D333" s="136"/>
      <c r="E333" s="136"/>
      <c r="F333" s="133">
        <f>F334</f>
        <v>36800</v>
      </c>
    </row>
    <row r="334" spans="1:6" ht="15" x14ac:dyDescent="0.2">
      <c r="A334" s="140" t="s">
        <v>98</v>
      </c>
      <c r="B334" s="136" t="s">
        <v>495</v>
      </c>
      <c r="C334" s="136" t="s">
        <v>96</v>
      </c>
      <c r="D334" s="136" t="s">
        <v>5</v>
      </c>
      <c r="E334" s="136" t="s">
        <v>26</v>
      </c>
      <c r="F334" s="134">
        <v>36800</v>
      </c>
    </row>
    <row r="335" spans="1:6" s="10" customFormat="1" ht="42.75" x14ac:dyDescent="0.2">
      <c r="A335" s="139" t="s">
        <v>99</v>
      </c>
      <c r="B335" s="154" t="s">
        <v>496</v>
      </c>
      <c r="C335" s="136"/>
      <c r="D335" s="136"/>
      <c r="E335" s="136"/>
      <c r="F335" s="133">
        <f>F336</f>
        <v>1000000</v>
      </c>
    </row>
    <row r="336" spans="1:6" s="10" customFormat="1" ht="15" x14ac:dyDescent="0.2">
      <c r="A336" s="140" t="s">
        <v>98</v>
      </c>
      <c r="B336" s="136" t="s">
        <v>496</v>
      </c>
      <c r="C336" s="136" t="s">
        <v>96</v>
      </c>
      <c r="D336" s="136" t="s">
        <v>9</v>
      </c>
      <c r="E336" s="136" t="s">
        <v>17</v>
      </c>
      <c r="F336" s="134">
        <v>1000000</v>
      </c>
    </row>
    <row r="337" spans="1:7" s="1" customFormat="1" ht="18" customHeight="1" x14ac:dyDescent="0.2">
      <c r="A337" s="195" t="s">
        <v>117</v>
      </c>
      <c r="B337" s="142" t="s">
        <v>202</v>
      </c>
      <c r="C337" s="155"/>
      <c r="D337" s="136"/>
      <c r="E337" s="136"/>
      <c r="F337" s="183">
        <f>F338+F361+F363+F369+F371+F373+F375+F385+F367+F340+F365+F383</f>
        <v>97278183</v>
      </c>
      <c r="G337" s="108"/>
    </row>
    <row r="338" spans="1:7" s="1" customFormat="1" ht="19.5" customHeight="1" x14ac:dyDescent="0.2">
      <c r="A338" s="204" t="s">
        <v>8</v>
      </c>
      <c r="B338" s="154" t="s">
        <v>429</v>
      </c>
      <c r="C338" s="136"/>
      <c r="D338" s="136"/>
      <c r="E338" s="136"/>
      <c r="F338" s="184">
        <f>F339</f>
        <v>1593900</v>
      </c>
    </row>
    <row r="339" spans="1:7" s="1" customFormat="1" ht="30" x14ac:dyDescent="0.2">
      <c r="A339" s="178" t="s">
        <v>32</v>
      </c>
      <c r="B339" s="136" t="s">
        <v>429</v>
      </c>
      <c r="C339" s="136" t="s">
        <v>31</v>
      </c>
      <c r="D339" s="136" t="s">
        <v>5</v>
      </c>
      <c r="E339" s="136" t="s">
        <v>7</v>
      </c>
      <c r="F339" s="134">
        <v>1593900</v>
      </c>
    </row>
    <row r="340" spans="1:7" s="1" customFormat="1" ht="18" customHeight="1" x14ac:dyDescent="0.2">
      <c r="A340" s="205" t="s">
        <v>121</v>
      </c>
      <c r="B340" s="154" t="s">
        <v>200</v>
      </c>
      <c r="C340" s="160"/>
      <c r="D340" s="185"/>
      <c r="E340" s="185"/>
      <c r="F340" s="186">
        <f>SUM(F341:F360)</f>
        <v>78524802</v>
      </c>
    </row>
    <row r="341" spans="1:7" s="1" customFormat="1" ht="30" x14ac:dyDescent="0.2">
      <c r="A341" s="178" t="s">
        <v>32</v>
      </c>
      <c r="B341" s="136" t="s">
        <v>200</v>
      </c>
      <c r="C341" s="136" t="s">
        <v>31</v>
      </c>
      <c r="D341" s="136" t="s">
        <v>10</v>
      </c>
      <c r="E341" s="136" t="s">
        <v>9</v>
      </c>
      <c r="F341" s="134">
        <v>1351734</v>
      </c>
    </row>
    <row r="342" spans="1:7" s="1" customFormat="1" ht="30" x14ac:dyDescent="0.2">
      <c r="A342" s="178" t="s">
        <v>33</v>
      </c>
      <c r="B342" s="136" t="s">
        <v>200</v>
      </c>
      <c r="C342" s="136" t="s">
        <v>34</v>
      </c>
      <c r="D342" s="136" t="s">
        <v>5</v>
      </c>
      <c r="E342" s="136" t="s">
        <v>9</v>
      </c>
      <c r="F342" s="134">
        <v>11270</v>
      </c>
    </row>
    <row r="343" spans="1:7" s="1" customFormat="1" ht="15" x14ac:dyDescent="0.2">
      <c r="A343" s="178" t="s">
        <v>66</v>
      </c>
      <c r="B343" s="136" t="s">
        <v>200</v>
      </c>
      <c r="C343" s="136" t="s">
        <v>65</v>
      </c>
      <c r="D343" s="136" t="s">
        <v>5</v>
      </c>
      <c r="E343" s="136" t="s">
        <v>9</v>
      </c>
      <c r="F343" s="134">
        <v>66720</v>
      </c>
    </row>
    <row r="344" spans="1:7" s="1" customFormat="1" ht="30" x14ac:dyDescent="0.2">
      <c r="A344" s="178" t="s">
        <v>36</v>
      </c>
      <c r="B344" s="136" t="s">
        <v>200</v>
      </c>
      <c r="C344" s="136" t="s">
        <v>35</v>
      </c>
      <c r="D344" s="136" t="s">
        <v>5</v>
      </c>
      <c r="E344" s="136" t="s">
        <v>9</v>
      </c>
      <c r="F344" s="134">
        <v>745659</v>
      </c>
    </row>
    <row r="345" spans="1:7" s="1" customFormat="1" ht="30" x14ac:dyDescent="0.2">
      <c r="A345" s="178" t="s">
        <v>32</v>
      </c>
      <c r="B345" s="136" t="s">
        <v>200</v>
      </c>
      <c r="C345" s="136" t="s">
        <v>31</v>
      </c>
      <c r="D345" s="136" t="s">
        <v>5</v>
      </c>
      <c r="E345" s="136" t="s">
        <v>11</v>
      </c>
      <c r="F345" s="134">
        <f>35353368+593274</f>
        <v>35946642</v>
      </c>
    </row>
    <row r="346" spans="1:7" s="1" customFormat="1" ht="30" x14ac:dyDescent="0.2">
      <c r="A346" s="178" t="s">
        <v>33</v>
      </c>
      <c r="B346" s="136" t="s">
        <v>200</v>
      </c>
      <c r="C346" s="136" t="s">
        <v>34</v>
      </c>
      <c r="D346" s="136" t="s">
        <v>5</v>
      </c>
      <c r="E346" s="136" t="s">
        <v>11</v>
      </c>
      <c r="F346" s="134">
        <f>100000</f>
        <v>100000</v>
      </c>
    </row>
    <row r="347" spans="1:7" s="1" customFormat="1" ht="28.5" customHeight="1" x14ac:dyDescent="0.2">
      <c r="A347" s="178" t="s">
        <v>66</v>
      </c>
      <c r="B347" s="136" t="s">
        <v>200</v>
      </c>
      <c r="C347" s="136" t="s">
        <v>65</v>
      </c>
      <c r="D347" s="136" t="s">
        <v>5</v>
      </c>
      <c r="E347" s="136" t="s">
        <v>11</v>
      </c>
      <c r="F347" s="134">
        <v>1300000</v>
      </c>
    </row>
    <row r="348" spans="1:7" s="1" customFormat="1" ht="30" x14ac:dyDescent="0.2">
      <c r="A348" s="178" t="s">
        <v>36</v>
      </c>
      <c r="B348" s="136" t="s">
        <v>200</v>
      </c>
      <c r="C348" s="136" t="s">
        <v>35</v>
      </c>
      <c r="D348" s="136" t="s">
        <v>5</v>
      </c>
      <c r="E348" s="136" t="s">
        <v>11</v>
      </c>
      <c r="F348" s="134">
        <f>9649856</f>
        <v>9649856</v>
      </c>
    </row>
    <row r="349" spans="1:7" ht="30" x14ac:dyDescent="0.2">
      <c r="A349" s="178" t="s">
        <v>32</v>
      </c>
      <c r="B349" s="136" t="s">
        <v>200</v>
      </c>
      <c r="C349" s="136" t="s">
        <v>31</v>
      </c>
      <c r="D349" s="136" t="s">
        <v>5</v>
      </c>
      <c r="E349" s="136" t="s">
        <v>13</v>
      </c>
      <c r="F349" s="134">
        <f>11727097+1051297</f>
        <v>12778394</v>
      </c>
      <c r="G349" s="14"/>
    </row>
    <row r="350" spans="1:7" ht="30" x14ac:dyDescent="0.2">
      <c r="A350" s="178" t="s">
        <v>33</v>
      </c>
      <c r="B350" s="136" t="s">
        <v>200</v>
      </c>
      <c r="C350" s="136" t="s">
        <v>34</v>
      </c>
      <c r="D350" s="136" t="s">
        <v>5</v>
      </c>
      <c r="E350" s="136" t="s">
        <v>13</v>
      </c>
      <c r="F350" s="134">
        <f>2070+1000</f>
        <v>3070</v>
      </c>
      <c r="G350" s="14"/>
    </row>
    <row r="351" spans="1:7" ht="19.5" customHeight="1" x14ac:dyDescent="0.2">
      <c r="A351" s="178" t="s">
        <v>66</v>
      </c>
      <c r="B351" s="136" t="s">
        <v>200</v>
      </c>
      <c r="C351" s="136" t="s">
        <v>65</v>
      </c>
      <c r="D351" s="136" t="s">
        <v>5</v>
      </c>
      <c r="E351" s="136" t="s">
        <v>13</v>
      </c>
      <c r="F351" s="134">
        <f>1938404+21000</f>
        <v>1959404</v>
      </c>
      <c r="G351" s="14"/>
    </row>
    <row r="352" spans="1:7" ht="32.25" customHeight="1" x14ac:dyDescent="0.2">
      <c r="A352" s="178" t="s">
        <v>36</v>
      </c>
      <c r="B352" s="136" t="s">
        <v>200</v>
      </c>
      <c r="C352" s="136" t="s">
        <v>35</v>
      </c>
      <c r="D352" s="136" t="s">
        <v>5</v>
      </c>
      <c r="E352" s="136" t="s">
        <v>13</v>
      </c>
      <c r="F352" s="134">
        <f>416020+125000</f>
        <v>541020</v>
      </c>
      <c r="G352" s="14"/>
    </row>
    <row r="353" spans="1:7" ht="77.25" customHeight="1" x14ac:dyDescent="0.2">
      <c r="A353" s="187" t="s">
        <v>68</v>
      </c>
      <c r="B353" s="136" t="s">
        <v>200</v>
      </c>
      <c r="C353" s="136" t="s">
        <v>67</v>
      </c>
      <c r="D353" s="136" t="s">
        <v>5</v>
      </c>
      <c r="E353" s="136" t="s">
        <v>26</v>
      </c>
      <c r="F353" s="134">
        <f>500000+300000</f>
        <v>800000</v>
      </c>
    </row>
    <row r="354" spans="1:7" ht="30" x14ac:dyDescent="0.2">
      <c r="A354" s="178" t="s">
        <v>32</v>
      </c>
      <c r="B354" s="136" t="s">
        <v>200</v>
      </c>
      <c r="C354" s="136" t="s">
        <v>31</v>
      </c>
      <c r="D354" s="136" t="s">
        <v>11</v>
      </c>
      <c r="E354" s="136" t="s">
        <v>14</v>
      </c>
      <c r="F354" s="134">
        <v>6948748</v>
      </c>
    </row>
    <row r="355" spans="1:7" ht="30" x14ac:dyDescent="0.2">
      <c r="A355" s="178" t="s">
        <v>33</v>
      </c>
      <c r="B355" s="136" t="s">
        <v>200</v>
      </c>
      <c r="C355" s="136" t="s">
        <v>34</v>
      </c>
      <c r="D355" s="136" t="s">
        <v>11</v>
      </c>
      <c r="E355" s="136" t="s">
        <v>14</v>
      </c>
      <c r="F355" s="134">
        <v>1400</v>
      </c>
    </row>
    <row r="356" spans="1:7" ht="30" x14ac:dyDescent="0.2">
      <c r="A356" s="178" t="s">
        <v>36</v>
      </c>
      <c r="B356" s="136" t="s">
        <v>200</v>
      </c>
      <c r="C356" s="136" t="s">
        <v>35</v>
      </c>
      <c r="D356" s="136" t="s">
        <v>11</v>
      </c>
      <c r="E356" s="136" t="s">
        <v>14</v>
      </c>
      <c r="F356" s="134">
        <f>847000+60000</f>
        <v>907000</v>
      </c>
    </row>
    <row r="357" spans="1:7" s="1" customFormat="1" ht="30" x14ac:dyDescent="0.2">
      <c r="A357" s="178" t="s">
        <v>32</v>
      </c>
      <c r="B357" s="136" t="s">
        <v>200</v>
      </c>
      <c r="C357" s="136" t="s">
        <v>31</v>
      </c>
      <c r="D357" s="136" t="s">
        <v>16</v>
      </c>
      <c r="E357" s="136" t="s">
        <v>17</v>
      </c>
      <c r="F357" s="134">
        <v>3435152</v>
      </c>
    </row>
    <row r="358" spans="1:7" s="1" customFormat="1" ht="30" x14ac:dyDescent="0.2">
      <c r="A358" s="178" t="s">
        <v>32</v>
      </c>
      <c r="B358" s="145" t="s">
        <v>200</v>
      </c>
      <c r="C358" s="136" t="s">
        <v>31</v>
      </c>
      <c r="D358" s="136" t="s">
        <v>15</v>
      </c>
      <c r="E358" s="136" t="s">
        <v>11</v>
      </c>
      <c r="F358" s="134">
        <v>1171933</v>
      </c>
    </row>
    <row r="359" spans="1:7" s="1" customFormat="1" ht="30" x14ac:dyDescent="0.2">
      <c r="A359" s="178" t="s">
        <v>33</v>
      </c>
      <c r="B359" s="145" t="s">
        <v>200</v>
      </c>
      <c r="C359" s="136" t="s">
        <v>34</v>
      </c>
      <c r="D359" s="136" t="s">
        <v>15</v>
      </c>
      <c r="E359" s="136" t="s">
        <v>11</v>
      </c>
      <c r="F359" s="134">
        <v>21000</v>
      </c>
    </row>
    <row r="360" spans="1:7" ht="29.25" customHeight="1" x14ac:dyDescent="0.2">
      <c r="A360" s="178" t="s">
        <v>32</v>
      </c>
      <c r="B360" s="136" t="s">
        <v>200</v>
      </c>
      <c r="C360" s="136" t="s">
        <v>31</v>
      </c>
      <c r="D360" s="136" t="s">
        <v>18</v>
      </c>
      <c r="E360" s="188" t="s">
        <v>13</v>
      </c>
      <c r="F360" s="134">
        <v>785800</v>
      </c>
      <c r="G360" s="108"/>
    </row>
    <row r="361" spans="1:7" s="1" customFormat="1" ht="18" customHeight="1" x14ac:dyDescent="0.2">
      <c r="A361" s="161" t="s">
        <v>21</v>
      </c>
      <c r="B361" s="154" t="s">
        <v>521</v>
      </c>
      <c r="C361" s="136"/>
      <c r="D361" s="136"/>
      <c r="E361" s="136"/>
      <c r="F361" s="133">
        <f>F362</f>
        <v>1250400</v>
      </c>
    </row>
    <row r="362" spans="1:7" s="1" customFormat="1" ht="30" x14ac:dyDescent="0.2">
      <c r="A362" s="178" t="s">
        <v>32</v>
      </c>
      <c r="B362" s="136" t="s">
        <v>521</v>
      </c>
      <c r="C362" s="136" t="s">
        <v>31</v>
      </c>
      <c r="D362" s="136" t="s">
        <v>5</v>
      </c>
      <c r="E362" s="136" t="s">
        <v>9</v>
      </c>
      <c r="F362" s="134">
        <v>1250400</v>
      </c>
    </row>
    <row r="363" spans="1:7" ht="18.75" customHeight="1" x14ac:dyDescent="0.2">
      <c r="A363" s="161" t="s">
        <v>115</v>
      </c>
      <c r="B363" s="154" t="s">
        <v>263</v>
      </c>
      <c r="C363" s="136"/>
      <c r="D363" s="136"/>
      <c r="E363" s="136"/>
      <c r="F363" s="133">
        <f>F364</f>
        <v>30000</v>
      </c>
    </row>
    <row r="364" spans="1:7" ht="45" x14ac:dyDescent="0.2">
      <c r="A364" s="178" t="s">
        <v>82</v>
      </c>
      <c r="B364" s="136" t="s">
        <v>263</v>
      </c>
      <c r="C364" s="136" t="s">
        <v>81</v>
      </c>
      <c r="D364" s="136" t="s">
        <v>5</v>
      </c>
      <c r="E364" s="136" t="s">
        <v>16</v>
      </c>
      <c r="F364" s="134">
        <f>30000</f>
        <v>30000</v>
      </c>
    </row>
    <row r="365" spans="1:7" s="1" customFormat="1" ht="16.5" customHeight="1" x14ac:dyDescent="0.2">
      <c r="A365" s="161" t="s">
        <v>533</v>
      </c>
      <c r="B365" s="154" t="s">
        <v>260</v>
      </c>
      <c r="C365" s="136"/>
      <c r="D365" s="136"/>
      <c r="E365" s="136"/>
      <c r="F365" s="133">
        <f>F366</f>
        <v>1050000</v>
      </c>
    </row>
    <row r="366" spans="1:7" s="1" customFormat="1" ht="30" x14ac:dyDescent="0.2">
      <c r="A366" s="141" t="s">
        <v>36</v>
      </c>
      <c r="B366" s="136" t="s">
        <v>260</v>
      </c>
      <c r="C366" s="136" t="s">
        <v>35</v>
      </c>
      <c r="D366" s="136" t="s">
        <v>5</v>
      </c>
      <c r="E366" s="136" t="s">
        <v>26</v>
      </c>
      <c r="F366" s="134">
        <v>1050000</v>
      </c>
    </row>
    <row r="367" spans="1:7" ht="15" customHeight="1" x14ac:dyDescent="0.2">
      <c r="A367" s="161" t="s">
        <v>24</v>
      </c>
      <c r="B367" s="154" t="s">
        <v>520</v>
      </c>
      <c r="C367" s="136"/>
      <c r="D367" s="136"/>
      <c r="E367" s="136"/>
      <c r="F367" s="133">
        <f>F368</f>
        <v>965200</v>
      </c>
    </row>
    <row r="368" spans="1:7" ht="30" x14ac:dyDescent="0.2">
      <c r="A368" s="178" t="s">
        <v>32</v>
      </c>
      <c r="B368" s="136" t="s">
        <v>520</v>
      </c>
      <c r="C368" s="136" t="s">
        <v>31</v>
      </c>
      <c r="D368" s="136" t="s">
        <v>5</v>
      </c>
      <c r="E368" s="136" t="s">
        <v>13</v>
      </c>
      <c r="F368" s="134">
        <v>965200</v>
      </c>
    </row>
    <row r="369" spans="1:6" s="1" customFormat="1" ht="18" customHeight="1" x14ac:dyDescent="0.2">
      <c r="A369" s="161" t="s">
        <v>42</v>
      </c>
      <c r="B369" s="154" t="s">
        <v>242</v>
      </c>
      <c r="C369" s="136"/>
      <c r="D369" s="136"/>
      <c r="E369" s="136"/>
      <c r="F369" s="133">
        <f>F370</f>
        <v>191362</v>
      </c>
    </row>
    <row r="370" spans="1:6" s="1" customFormat="1" ht="30" x14ac:dyDescent="0.2">
      <c r="A370" s="178" t="s">
        <v>32</v>
      </c>
      <c r="B370" s="136" t="s">
        <v>242</v>
      </c>
      <c r="C370" s="136" t="s">
        <v>31</v>
      </c>
      <c r="D370" s="136" t="s">
        <v>5</v>
      </c>
      <c r="E370" s="136" t="s">
        <v>11</v>
      </c>
      <c r="F370" s="134">
        <v>191362</v>
      </c>
    </row>
    <row r="371" spans="1:6" ht="22.5" customHeight="1" x14ac:dyDescent="0.2">
      <c r="A371" s="181" t="s">
        <v>85</v>
      </c>
      <c r="B371" s="154" t="s">
        <v>267</v>
      </c>
      <c r="C371" s="136"/>
      <c r="D371" s="136"/>
      <c r="E371" s="136"/>
      <c r="F371" s="133">
        <f>F372</f>
        <v>1018390</v>
      </c>
    </row>
    <row r="372" spans="1:6" s="1" customFormat="1" ht="15" x14ac:dyDescent="0.2">
      <c r="A372" s="178" t="s">
        <v>44</v>
      </c>
      <c r="B372" s="136" t="s">
        <v>267</v>
      </c>
      <c r="C372" s="136" t="s">
        <v>43</v>
      </c>
      <c r="D372" s="136" t="s">
        <v>5</v>
      </c>
      <c r="E372" s="136" t="s">
        <v>26</v>
      </c>
      <c r="F372" s="134">
        <f>218390+800000</f>
        <v>1018390</v>
      </c>
    </row>
    <row r="373" spans="1:6" ht="18" customHeight="1" x14ac:dyDescent="0.2">
      <c r="A373" s="161" t="s">
        <v>20</v>
      </c>
      <c r="B373" s="154" t="s">
        <v>431</v>
      </c>
      <c r="C373" s="136"/>
      <c r="D373" s="136"/>
      <c r="E373" s="136"/>
      <c r="F373" s="133">
        <f>F374</f>
        <v>300000</v>
      </c>
    </row>
    <row r="374" spans="1:6" ht="30" x14ac:dyDescent="0.2">
      <c r="A374" s="178" t="s">
        <v>36</v>
      </c>
      <c r="B374" s="136" t="s">
        <v>431</v>
      </c>
      <c r="C374" s="136" t="s">
        <v>35</v>
      </c>
      <c r="D374" s="136" t="s">
        <v>11</v>
      </c>
      <c r="E374" s="136" t="s">
        <v>14</v>
      </c>
      <c r="F374" s="134">
        <v>300000</v>
      </c>
    </row>
    <row r="375" spans="1:6" s="1" customFormat="1" ht="46.5" customHeight="1" x14ac:dyDescent="0.2">
      <c r="A375" s="139" t="s">
        <v>140</v>
      </c>
      <c r="B375" s="154" t="s">
        <v>201</v>
      </c>
      <c r="C375" s="136"/>
      <c r="D375" s="136"/>
      <c r="E375" s="136"/>
      <c r="F375" s="133">
        <f>SUM(F376:F382)</f>
        <v>11754129</v>
      </c>
    </row>
    <row r="376" spans="1:6" s="1" customFormat="1" ht="30" x14ac:dyDescent="0.2">
      <c r="A376" s="178" t="s">
        <v>32</v>
      </c>
      <c r="B376" s="136" t="s">
        <v>201</v>
      </c>
      <c r="C376" s="136" t="s">
        <v>31</v>
      </c>
      <c r="D376" s="136" t="s">
        <v>16</v>
      </c>
      <c r="E376" s="136" t="s">
        <v>17</v>
      </c>
      <c r="F376" s="134">
        <f>7315146-795121</f>
        <v>6520025</v>
      </c>
    </row>
    <row r="377" spans="1:6" s="1" customFormat="1" ht="18.75" customHeight="1" x14ac:dyDescent="0.2">
      <c r="A377" s="178" t="s">
        <v>66</v>
      </c>
      <c r="B377" s="136" t="s">
        <v>201</v>
      </c>
      <c r="C377" s="136" t="s">
        <v>65</v>
      </c>
      <c r="D377" s="136" t="s">
        <v>16</v>
      </c>
      <c r="E377" s="136" t="s">
        <v>17</v>
      </c>
      <c r="F377" s="134">
        <v>300000</v>
      </c>
    </row>
    <row r="378" spans="1:6" s="1" customFormat="1" ht="30" x14ac:dyDescent="0.2">
      <c r="A378" s="178" t="s">
        <v>36</v>
      </c>
      <c r="B378" s="136" t="s">
        <v>201</v>
      </c>
      <c r="C378" s="136" t="s">
        <v>35</v>
      </c>
      <c r="D378" s="136" t="s">
        <v>16</v>
      </c>
      <c r="E378" s="136" t="s">
        <v>17</v>
      </c>
      <c r="F378" s="134">
        <v>1724300</v>
      </c>
    </row>
    <row r="379" spans="1:6" s="1" customFormat="1" ht="30" x14ac:dyDescent="0.2">
      <c r="A379" s="178" t="s">
        <v>32</v>
      </c>
      <c r="B379" s="145" t="s">
        <v>201</v>
      </c>
      <c r="C379" s="136" t="s">
        <v>31</v>
      </c>
      <c r="D379" s="136" t="s">
        <v>15</v>
      </c>
      <c r="E379" s="136" t="s">
        <v>11</v>
      </c>
      <c r="F379" s="134">
        <v>2727504</v>
      </c>
    </row>
    <row r="380" spans="1:6" s="1" customFormat="1" ht="30" x14ac:dyDescent="0.2">
      <c r="A380" s="178" t="s">
        <v>33</v>
      </c>
      <c r="B380" s="145" t="s">
        <v>201</v>
      </c>
      <c r="C380" s="136" t="s">
        <v>34</v>
      </c>
      <c r="D380" s="136" t="s">
        <v>15</v>
      </c>
      <c r="E380" s="136" t="s">
        <v>11</v>
      </c>
      <c r="F380" s="134">
        <v>700</v>
      </c>
    </row>
    <row r="381" spans="1:6" s="1" customFormat="1" ht="25.5" customHeight="1" x14ac:dyDescent="0.2">
      <c r="A381" s="178" t="s">
        <v>66</v>
      </c>
      <c r="B381" s="145" t="s">
        <v>201</v>
      </c>
      <c r="C381" s="136" t="s">
        <v>65</v>
      </c>
      <c r="D381" s="136" t="s">
        <v>15</v>
      </c>
      <c r="E381" s="136" t="s">
        <v>11</v>
      </c>
      <c r="F381" s="134">
        <v>240300</v>
      </c>
    </row>
    <row r="382" spans="1:6" s="1" customFormat="1" ht="30" x14ac:dyDescent="0.2">
      <c r="A382" s="141" t="s">
        <v>36</v>
      </c>
      <c r="B382" s="145" t="s">
        <v>201</v>
      </c>
      <c r="C382" s="136" t="s">
        <v>35</v>
      </c>
      <c r="D382" s="136" t="s">
        <v>15</v>
      </c>
      <c r="E382" s="136" t="s">
        <v>11</v>
      </c>
      <c r="F382" s="134">
        <v>241300</v>
      </c>
    </row>
    <row r="383" spans="1:6" s="10" customFormat="1" ht="21.75" customHeight="1" x14ac:dyDescent="0.2">
      <c r="A383" s="139" t="s">
        <v>519</v>
      </c>
      <c r="B383" s="154" t="s">
        <v>428</v>
      </c>
      <c r="C383" s="136"/>
      <c r="D383" s="136"/>
      <c r="E383" s="136"/>
      <c r="F383" s="133">
        <f>F384</f>
        <v>300000</v>
      </c>
    </row>
    <row r="384" spans="1:6" s="10" customFormat="1" ht="16.5" customHeight="1" x14ac:dyDescent="0.2">
      <c r="A384" s="178" t="s">
        <v>427</v>
      </c>
      <c r="B384" s="136" t="s">
        <v>428</v>
      </c>
      <c r="C384" s="136" t="s">
        <v>426</v>
      </c>
      <c r="D384" s="136" t="s">
        <v>5</v>
      </c>
      <c r="E384" s="136" t="s">
        <v>19</v>
      </c>
      <c r="F384" s="134">
        <v>300000</v>
      </c>
    </row>
    <row r="385" spans="1:7" ht="28.5" x14ac:dyDescent="0.2">
      <c r="A385" s="181" t="s">
        <v>86</v>
      </c>
      <c r="B385" s="154" t="s">
        <v>398</v>
      </c>
      <c r="C385" s="136"/>
      <c r="D385" s="136"/>
      <c r="E385" s="136"/>
      <c r="F385" s="133">
        <f>F386</f>
        <v>300000</v>
      </c>
    </row>
    <row r="386" spans="1:7" ht="30" x14ac:dyDescent="0.2">
      <c r="A386" s="178" t="s">
        <v>36</v>
      </c>
      <c r="B386" s="136" t="s">
        <v>398</v>
      </c>
      <c r="C386" s="136" t="s">
        <v>35</v>
      </c>
      <c r="D386" s="136" t="s">
        <v>11</v>
      </c>
      <c r="E386" s="136" t="s">
        <v>14</v>
      </c>
      <c r="F386" s="134">
        <v>300000</v>
      </c>
    </row>
    <row r="387" spans="1:7" ht="28.5" x14ac:dyDescent="0.2">
      <c r="A387" s="139" t="s">
        <v>534</v>
      </c>
      <c r="B387" s="154" t="s">
        <v>353</v>
      </c>
      <c r="C387" s="155"/>
      <c r="D387" s="155"/>
      <c r="E387" s="155"/>
      <c r="F387" s="174">
        <f>F388+F391</f>
        <v>4312396</v>
      </c>
    </row>
    <row r="388" spans="1:7" s="1" customFormat="1" ht="57" x14ac:dyDescent="0.2">
      <c r="A388" s="139" t="s">
        <v>55</v>
      </c>
      <c r="B388" s="154" t="s">
        <v>363</v>
      </c>
      <c r="C388" s="136"/>
      <c r="D388" s="136"/>
      <c r="E388" s="136"/>
      <c r="F388" s="133">
        <f>F389+F390</f>
        <v>3312396</v>
      </c>
    </row>
    <row r="389" spans="1:7" ht="30" x14ac:dyDescent="0.2">
      <c r="A389" s="178" t="s">
        <v>36</v>
      </c>
      <c r="B389" s="136" t="s">
        <v>363</v>
      </c>
      <c r="C389" s="155" t="s">
        <v>35</v>
      </c>
      <c r="D389" s="155" t="s">
        <v>18</v>
      </c>
      <c r="E389" s="155" t="s">
        <v>9</v>
      </c>
      <c r="F389" s="173">
        <v>44400</v>
      </c>
    </row>
    <row r="390" spans="1:7" ht="30" x14ac:dyDescent="0.2">
      <c r="A390" s="178" t="s">
        <v>444</v>
      </c>
      <c r="B390" s="136" t="s">
        <v>363</v>
      </c>
      <c r="C390" s="155" t="s">
        <v>111</v>
      </c>
      <c r="D390" s="155" t="s">
        <v>18</v>
      </c>
      <c r="E390" s="155" t="s">
        <v>9</v>
      </c>
      <c r="F390" s="173">
        <v>3267996</v>
      </c>
    </row>
    <row r="391" spans="1:7" ht="28.5" x14ac:dyDescent="0.2">
      <c r="A391" s="161" t="s">
        <v>481</v>
      </c>
      <c r="B391" s="154" t="s">
        <v>362</v>
      </c>
      <c r="C391" s="155"/>
      <c r="D391" s="155"/>
      <c r="E391" s="155"/>
      <c r="F391" s="174">
        <f>F392</f>
        <v>1000000</v>
      </c>
    </row>
    <row r="392" spans="1:7" ht="30" x14ac:dyDescent="0.2">
      <c r="A392" s="141" t="s">
        <v>444</v>
      </c>
      <c r="B392" s="136" t="s">
        <v>362</v>
      </c>
      <c r="C392" s="155" t="s">
        <v>111</v>
      </c>
      <c r="D392" s="155" t="s">
        <v>18</v>
      </c>
      <c r="E392" s="155" t="s">
        <v>9</v>
      </c>
      <c r="F392" s="173">
        <v>1000000</v>
      </c>
    </row>
    <row r="393" spans="1:7" ht="19.5" customHeight="1" x14ac:dyDescent="0.2">
      <c r="A393" s="195" t="s">
        <v>118</v>
      </c>
      <c r="B393" s="142" t="s">
        <v>356</v>
      </c>
      <c r="C393" s="136"/>
      <c r="D393" s="136"/>
      <c r="E393" s="136"/>
      <c r="F393" s="133">
        <f>F394</f>
        <v>150000</v>
      </c>
      <c r="G393" s="14"/>
    </row>
    <row r="394" spans="1:7" ht="16.5" customHeight="1" x14ac:dyDescent="0.2">
      <c r="A394" s="204" t="s">
        <v>30</v>
      </c>
      <c r="B394" s="154" t="s">
        <v>355</v>
      </c>
      <c r="C394" s="136"/>
      <c r="D394" s="136"/>
      <c r="E394" s="136"/>
      <c r="F394" s="133">
        <f>F395</f>
        <v>150000</v>
      </c>
    </row>
    <row r="395" spans="1:7" ht="30" x14ac:dyDescent="0.2">
      <c r="A395" s="178" t="s">
        <v>36</v>
      </c>
      <c r="B395" s="154" t="s">
        <v>355</v>
      </c>
      <c r="C395" s="136" t="s">
        <v>35</v>
      </c>
      <c r="D395" s="136" t="s">
        <v>13</v>
      </c>
      <c r="E395" s="136" t="s">
        <v>12</v>
      </c>
      <c r="F395" s="134">
        <v>150000</v>
      </c>
    </row>
    <row r="396" spans="1:7" ht="15" x14ac:dyDescent="0.2">
      <c r="A396" s="161" t="s">
        <v>128</v>
      </c>
      <c r="B396" s="154" t="s">
        <v>351</v>
      </c>
      <c r="C396" s="136"/>
      <c r="D396" s="189"/>
      <c r="E396" s="136"/>
      <c r="F396" s="133">
        <f>F397</f>
        <v>4000000</v>
      </c>
    </row>
    <row r="397" spans="1:7" ht="31.5" customHeight="1" x14ac:dyDescent="0.2">
      <c r="A397" s="161" t="s">
        <v>482</v>
      </c>
      <c r="B397" s="154" t="s">
        <v>352</v>
      </c>
      <c r="C397" s="180"/>
      <c r="D397" s="189"/>
      <c r="E397" s="180"/>
      <c r="F397" s="133">
        <f>F398</f>
        <v>4000000</v>
      </c>
    </row>
    <row r="398" spans="1:7" ht="15" x14ac:dyDescent="0.2">
      <c r="A398" s="141" t="s">
        <v>483</v>
      </c>
      <c r="B398" s="136" t="s">
        <v>352</v>
      </c>
      <c r="C398" s="180" t="s">
        <v>60</v>
      </c>
      <c r="D398" s="189">
        <v>14</v>
      </c>
      <c r="E398" s="180" t="s">
        <v>5</v>
      </c>
      <c r="F398" s="134">
        <v>4000000</v>
      </c>
    </row>
    <row r="399" spans="1:7" ht="43.5" customHeight="1" x14ac:dyDescent="0.2">
      <c r="A399" s="139" t="s">
        <v>135</v>
      </c>
      <c r="B399" s="154" t="s">
        <v>360</v>
      </c>
      <c r="C399" s="136"/>
      <c r="D399" s="136"/>
      <c r="E399" s="136"/>
      <c r="F399" s="133">
        <f>F400+F402</f>
        <v>2340000</v>
      </c>
    </row>
    <row r="400" spans="1:7" ht="29.25" customHeight="1" x14ac:dyDescent="0.2">
      <c r="A400" s="141" t="s">
        <v>516</v>
      </c>
      <c r="B400" s="154" t="s">
        <v>361</v>
      </c>
      <c r="C400" s="155"/>
      <c r="D400" s="155"/>
      <c r="E400" s="155"/>
      <c r="F400" s="174">
        <f>F401</f>
        <v>440000</v>
      </c>
    </row>
    <row r="401" spans="1:7" ht="33" customHeight="1" x14ac:dyDescent="0.2">
      <c r="A401" s="141" t="s">
        <v>58</v>
      </c>
      <c r="B401" s="154" t="s">
        <v>361</v>
      </c>
      <c r="C401" s="155" t="s">
        <v>59</v>
      </c>
      <c r="D401" s="155" t="s">
        <v>18</v>
      </c>
      <c r="E401" s="155" t="s">
        <v>9</v>
      </c>
      <c r="F401" s="173">
        <v>440000</v>
      </c>
    </row>
    <row r="402" spans="1:7" ht="43.5" customHeight="1" x14ac:dyDescent="0.2">
      <c r="A402" s="139" t="s">
        <v>28</v>
      </c>
      <c r="B402" s="154" t="s">
        <v>369</v>
      </c>
      <c r="C402" s="136"/>
      <c r="D402" s="136"/>
      <c r="E402" s="136"/>
      <c r="F402" s="133">
        <f>F403</f>
        <v>1900000</v>
      </c>
      <c r="G402" s="45"/>
    </row>
    <row r="403" spans="1:7" ht="29.25" customHeight="1" x14ac:dyDescent="0.2">
      <c r="A403" s="206" t="s">
        <v>484</v>
      </c>
      <c r="B403" s="154" t="s">
        <v>369</v>
      </c>
      <c r="C403" s="136" t="s">
        <v>59</v>
      </c>
      <c r="D403" s="136" t="s">
        <v>14</v>
      </c>
      <c r="E403" s="136" t="s">
        <v>7</v>
      </c>
      <c r="F403" s="134">
        <v>1900000</v>
      </c>
    </row>
    <row r="404" spans="1:7" ht="18.75" customHeight="1" x14ac:dyDescent="0.2">
      <c r="A404" s="195" t="s">
        <v>120</v>
      </c>
      <c r="B404" s="142" t="s">
        <v>303</v>
      </c>
      <c r="C404" s="136"/>
      <c r="D404" s="136"/>
      <c r="E404" s="136"/>
      <c r="F404" s="133">
        <f>F405+F419+F417</f>
        <v>887950</v>
      </c>
    </row>
    <row r="405" spans="1:7" ht="16.5" customHeight="1" x14ac:dyDescent="0.2">
      <c r="A405" s="161" t="s">
        <v>121</v>
      </c>
      <c r="B405" s="154" t="s">
        <v>241</v>
      </c>
      <c r="C405" s="136"/>
      <c r="D405" s="136"/>
      <c r="E405" s="136"/>
      <c r="F405" s="133">
        <f>SUM(F406:F416)</f>
        <v>751130</v>
      </c>
    </row>
    <row r="406" spans="1:7" s="1" customFormat="1" ht="15" x14ac:dyDescent="0.2">
      <c r="A406" s="140" t="s">
        <v>40</v>
      </c>
      <c r="B406" s="136" t="s">
        <v>241</v>
      </c>
      <c r="C406" s="136" t="s">
        <v>37</v>
      </c>
      <c r="D406" s="136" t="s">
        <v>5</v>
      </c>
      <c r="E406" s="136" t="s">
        <v>9</v>
      </c>
      <c r="F406" s="134">
        <v>430</v>
      </c>
    </row>
    <row r="407" spans="1:7" s="1" customFormat="1" ht="15" x14ac:dyDescent="0.2">
      <c r="A407" s="141" t="s">
        <v>41</v>
      </c>
      <c r="B407" s="136" t="s">
        <v>241</v>
      </c>
      <c r="C407" s="136" t="s">
        <v>39</v>
      </c>
      <c r="D407" s="136" t="s">
        <v>5</v>
      </c>
      <c r="E407" s="136" t="s">
        <v>9</v>
      </c>
      <c r="F407" s="134">
        <v>41900</v>
      </c>
    </row>
    <row r="408" spans="1:7" s="1" customFormat="1" ht="15" x14ac:dyDescent="0.2">
      <c r="A408" s="140" t="s">
        <v>40</v>
      </c>
      <c r="B408" s="136" t="s">
        <v>241</v>
      </c>
      <c r="C408" s="136" t="s">
        <v>37</v>
      </c>
      <c r="D408" s="136" t="s">
        <v>5</v>
      </c>
      <c r="E408" s="136" t="s">
        <v>11</v>
      </c>
      <c r="F408" s="134">
        <f>146300</f>
        <v>146300</v>
      </c>
    </row>
    <row r="409" spans="1:7" s="1" customFormat="1" ht="15" x14ac:dyDescent="0.2">
      <c r="A409" s="141" t="s">
        <v>41</v>
      </c>
      <c r="B409" s="136" t="s">
        <v>241</v>
      </c>
      <c r="C409" s="136" t="s">
        <v>39</v>
      </c>
      <c r="D409" s="136" t="s">
        <v>5</v>
      </c>
      <c r="E409" s="136" t="s">
        <v>11</v>
      </c>
      <c r="F409" s="134">
        <f>80000</f>
        <v>80000</v>
      </c>
    </row>
    <row r="410" spans="1:7" ht="15" x14ac:dyDescent="0.2">
      <c r="A410" s="140" t="s">
        <v>40</v>
      </c>
      <c r="B410" s="136" t="s">
        <v>241</v>
      </c>
      <c r="C410" s="136" t="s">
        <v>37</v>
      </c>
      <c r="D410" s="136" t="s">
        <v>5</v>
      </c>
      <c r="E410" s="136" t="s">
        <v>13</v>
      </c>
      <c r="F410" s="134">
        <v>2000</v>
      </c>
      <c r="G410" s="14"/>
    </row>
    <row r="411" spans="1:7" ht="15" x14ac:dyDescent="0.2">
      <c r="A411" s="141" t="s">
        <v>41</v>
      </c>
      <c r="B411" s="136" t="s">
        <v>241</v>
      </c>
      <c r="C411" s="136" t="s">
        <v>39</v>
      </c>
      <c r="D411" s="136" t="s">
        <v>5</v>
      </c>
      <c r="E411" s="136" t="s">
        <v>13</v>
      </c>
      <c r="F411" s="134">
        <f>10000+1000</f>
        <v>11000</v>
      </c>
      <c r="G411" s="14"/>
    </row>
    <row r="412" spans="1:7" ht="15.75" customHeight="1" x14ac:dyDescent="0.2">
      <c r="A412" s="178" t="s">
        <v>41</v>
      </c>
      <c r="B412" s="136" t="s">
        <v>241</v>
      </c>
      <c r="C412" s="136" t="s">
        <v>39</v>
      </c>
      <c r="D412" s="136" t="s">
        <v>5</v>
      </c>
      <c r="E412" s="136" t="s">
        <v>26</v>
      </c>
      <c r="F412" s="134">
        <v>120000</v>
      </c>
    </row>
    <row r="413" spans="1:7" ht="15" x14ac:dyDescent="0.2">
      <c r="A413" s="140" t="s">
        <v>40</v>
      </c>
      <c r="B413" s="136" t="s">
        <v>241</v>
      </c>
      <c r="C413" s="136" t="s">
        <v>37</v>
      </c>
      <c r="D413" s="136" t="s">
        <v>11</v>
      </c>
      <c r="E413" s="136" t="s">
        <v>14</v>
      </c>
      <c r="F413" s="134">
        <v>17000</v>
      </c>
    </row>
    <row r="414" spans="1:7" ht="15" x14ac:dyDescent="0.2">
      <c r="A414" s="141" t="s">
        <v>41</v>
      </c>
      <c r="B414" s="136" t="s">
        <v>241</v>
      </c>
      <c r="C414" s="136" t="s">
        <v>39</v>
      </c>
      <c r="D414" s="136" t="s">
        <v>11</v>
      </c>
      <c r="E414" s="136" t="s">
        <v>14</v>
      </c>
      <c r="F414" s="134">
        <v>33000</v>
      </c>
    </row>
    <row r="415" spans="1:7" ht="15" x14ac:dyDescent="0.2">
      <c r="A415" s="140" t="s">
        <v>40</v>
      </c>
      <c r="B415" s="136" t="s">
        <v>241</v>
      </c>
      <c r="C415" s="136" t="s">
        <v>37</v>
      </c>
      <c r="D415" s="136" t="s">
        <v>18</v>
      </c>
      <c r="E415" s="136" t="s">
        <v>13</v>
      </c>
      <c r="F415" s="134">
        <v>291800</v>
      </c>
    </row>
    <row r="416" spans="1:7" ht="15" x14ac:dyDescent="0.2">
      <c r="A416" s="141" t="s">
        <v>41</v>
      </c>
      <c r="B416" s="136" t="s">
        <v>241</v>
      </c>
      <c r="C416" s="136" t="s">
        <v>39</v>
      </c>
      <c r="D416" s="136" t="s">
        <v>18</v>
      </c>
      <c r="E416" s="136" t="s">
        <v>13</v>
      </c>
      <c r="F416" s="134">
        <v>7700</v>
      </c>
    </row>
    <row r="417" spans="1:7" ht="28.5" x14ac:dyDescent="0.2">
      <c r="A417" s="195" t="s">
        <v>453</v>
      </c>
      <c r="B417" s="142" t="s">
        <v>266</v>
      </c>
      <c r="C417" s="136"/>
      <c r="D417" s="136"/>
      <c r="E417" s="136"/>
      <c r="F417" s="133">
        <f>F418</f>
        <v>6000</v>
      </c>
    </row>
    <row r="418" spans="1:7" ht="15" x14ac:dyDescent="0.2">
      <c r="A418" s="190" t="s">
        <v>485</v>
      </c>
      <c r="B418" s="136" t="s">
        <v>266</v>
      </c>
      <c r="C418" s="136" t="s">
        <v>39</v>
      </c>
      <c r="D418" s="136" t="s">
        <v>5</v>
      </c>
      <c r="E418" s="136" t="s">
        <v>26</v>
      </c>
      <c r="F418" s="134">
        <v>6000</v>
      </c>
    </row>
    <row r="419" spans="1:7" ht="42.75" x14ac:dyDescent="0.2">
      <c r="A419" s="139" t="s">
        <v>140</v>
      </c>
      <c r="B419" s="154" t="s">
        <v>299</v>
      </c>
      <c r="C419" s="136"/>
      <c r="D419" s="136"/>
      <c r="E419" s="136"/>
      <c r="F419" s="133">
        <f>F420+F421+F422+F423</f>
        <v>130820</v>
      </c>
    </row>
    <row r="420" spans="1:7" s="1" customFormat="1" ht="15" x14ac:dyDescent="0.2">
      <c r="A420" s="140" t="s">
        <v>40</v>
      </c>
      <c r="B420" s="136" t="s">
        <v>299</v>
      </c>
      <c r="C420" s="136" t="s">
        <v>37</v>
      </c>
      <c r="D420" s="136" t="s">
        <v>16</v>
      </c>
      <c r="E420" s="136" t="s">
        <v>17</v>
      </c>
      <c r="F420" s="134">
        <v>88100</v>
      </c>
    </row>
    <row r="421" spans="1:7" s="1" customFormat="1" ht="15" x14ac:dyDescent="0.2">
      <c r="A421" s="141" t="s">
        <v>41</v>
      </c>
      <c r="B421" s="136" t="s">
        <v>299</v>
      </c>
      <c r="C421" s="136" t="s">
        <v>39</v>
      </c>
      <c r="D421" s="136" t="s">
        <v>16</v>
      </c>
      <c r="E421" s="136" t="s">
        <v>17</v>
      </c>
      <c r="F421" s="134">
        <v>39600</v>
      </c>
    </row>
    <row r="422" spans="1:7" s="1" customFormat="1" ht="15" x14ac:dyDescent="0.2">
      <c r="A422" s="141" t="s">
        <v>40</v>
      </c>
      <c r="B422" s="145" t="s">
        <v>299</v>
      </c>
      <c r="C422" s="136" t="s">
        <v>37</v>
      </c>
      <c r="D422" s="136" t="s">
        <v>15</v>
      </c>
      <c r="E422" s="136" t="s">
        <v>11</v>
      </c>
      <c r="F422" s="134">
        <v>120</v>
      </c>
    </row>
    <row r="423" spans="1:7" s="1" customFormat="1" ht="15" x14ac:dyDescent="0.2">
      <c r="A423" s="141" t="s">
        <v>41</v>
      </c>
      <c r="B423" s="145" t="s">
        <v>299</v>
      </c>
      <c r="C423" s="136" t="s">
        <v>39</v>
      </c>
      <c r="D423" s="136" t="s">
        <v>15</v>
      </c>
      <c r="E423" s="136" t="s">
        <v>11</v>
      </c>
      <c r="F423" s="134">
        <v>3000</v>
      </c>
    </row>
    <row r="424" spans="1:7" ht="28.5" x14ac:dyDescent="0.2">
      <c r="A424" s="150" t="s">
        <v>95</v>
      </c>
      <c r="B424" s="154" t="s">
        <v>265</v>
      </c>
      <c r="C424" s="136"/>
      <c r="D424" s="136"/>
      <c r="E424" s="136"/>
      <c r="F424" s="133">
        <f>F425</f>
        <v>7660953</v>
      </c>
    </row>
    <row r="425" spans="1:7" ht="29.25" thickBot="1" x14ac:dyDescent="0.25">
      <c r="A425" s="197" t="s">
        <v>453</v>
      </c>
      <c r="B425" s="154" t="s">
        <v>264</v>
      </c>
      <c r="C425" s="136"/>
      <c r="D425" s="136"/>
      <c r="E425" s="136"/>
      <c r="F425" s="133">
        <f>F426+F427+F428</f>
        <v>7660953</v>
      </c>
      <c r="G425" s="28"/>
    </row>
    <row r="426" spans="1:7" ht="30" x14ac:dyDescent="0.2">
      <c r="A426" s="178" t="s">
        <v>53</v>
      </c>
      <c r="B426" s="136" t="s">
        <v>264</v>
      </c>
      <c r="C426" s="136" t="s">
        <v>51</v>
      </c>
      <c r="D426" s="136" t="s">
        <v>5</v>
      </c>
      <c r="E426" s="136" t="s">
        <v>26</v>
      </c>
      <c r="F426" s="134">
        <f>6799873</f>
        <v>6799873</v>
      </c>
    </row>
    <row r="427" spans="1:7" ht="15" x14ac:dyDescent="0.2">
      <c r="A427" s="178" t="s">
        <v>66</v>
      </c>
      <c r="B427" s="136" t="s">
        <v>264</v>
      </c>
      <c r="C427" s="136" t="s">
        <v>65</v>
      </c>
      <c r="D427" s="136" t="s">
        <v>5</v>
      </c>
      <c r="E427" s="136" t="s">
        <v>26</v>
      </c>
      <c r="F427" s="134">
        <f>477280</f>
        <v>477280</v>
      </c>
    </row>
    <row r="428" spans="1:7" ht="30" x14ac:dyDescent="0.2">
      <c r="A428" s="178" t="s">
        <v>36</v>
      </c>
      <c r="B428" s="136" t="s">
        <v>264</v>
      </c>
      <c r="C428" s="136" t="s">
        <v>35</v>
      </c>
      <c r="D428" s="136" t="s">
        <v>5</v>
      </c>
      <c r="E428" s="136" t="s">
        <v>26</v>
      </c>
      <c r="F428" s="134">
        <f>383800</f>
        <v>383800</v>
      </c>
    </row>
    <row r="429" spans="1:7" s="4" customFormat="1" x14ac:dyDescent="0.2">
      <c r="A429" s="32"/>
      <c r="C429" s="27"/>
    </row>
    <row r="430" spans="1:7" s="4" customFormat="1" x14ac:dyDescent="0.2">
      <c r="A430" s="32"/>
      <c r="C430" s="27"/>
    </row>
    <row r="431" spans="1:7" s="4" customFormat="1" x14ac:dyDescent="0.2">
      <c r="A431" s="32"/>
      <c r="C431" s="27"/>
    </row>
    <row r="432" spans="1:7" s="4" customFormat="1" x14ac:dyDescent="0.2">
      <c r="A432" s="32"/>
      <c r="C432" s="27"/>
    </row>
    <row r="433" spans="1:3" s="4" customFormat="1" x14ac:dyDescent="0.2">
      <c r="A433" s="32"/>
      <c r="C433" s="27"/>
    </row>
    <row r="434" spans="1:3" s="4" customFormat="1" x14ac:dyDescent="0.2">
      <c r="A434" s="32"/>
      <c r="C434" s="27"/>
    </row>
    <row r="435" spans="1:3" s="4" customFormat="1" x14ac:dyDescent="0.2">
      <c r="A435" s="32"/>
      <c r="C435" s="27"/>
    </row>
    <row r="436" spans="1:3" s="4" customFormat="1" x14ac:dyDescent="0.2">
      <c r="A436" s="32"/>
      <c r="C436" s="27"/>
    </row>
    <row r="437" spans="1:3" s="4" customFormat="1" x14ac:dyDescent="0.2">
      <c r="A437" s="32"/>
      <c r="C437" s="27"/>
    </row>
    <row r="438" spans="1:3" s="4" customFormat="1" x14ac:dyDescent="0.2">
      <c r="A438" s="32"/>
      <c r="C438" s="27"/>
    </row>
    <row r="439" spans="1:3" s="4" customFormat="1" x14ac:dyDescent="0.2">
      <c r="A439" s="32"/>
      <c r="C439" s="27"/>
    </row>
    <row r="440" spans="1:3" s="4" customFormat="1" x14ac:dyDescent="0.2">
      <c r="A440" s="32"/>
      <c r="C440" s="27"/>
    </row>
    <row r="441" spans="1:3" s="4" customFormat="1" x14ac:dyDescent="0.2">
      <c r="A441" s="32"/>
      <c r="C441" s="27"/>
    </row>
    <row r="442" spans="1:3" s="4" customFormat="1" x14ac:dyDescent="0.2">
      <c r="A442" s="32"/>
      <c r="C442" s="27"/>
    </row>
    <row r="443" spans="1:3" s="4" customFormat="1" x14ac:dyDescent="0.2">
      <c r="A443" s="32"/>
      <c r="C443" s="27"/>
    </row>
    <row r="444" spans="1:3" s="4" customFormat="1" x14ac:dyDescent="0.2">
      <c r="A444" s="32"/>
      <c r="C444" s="27"/>
    </row>
    <row r="445" spans="1:3" s="4" customFormat="1" x14ac:dyDescent="0.2">
      <c r="A445" s="32"/>
      <c r="C445" s="27"/>
    </row>
    <row r="446" spans="1:3" s="4" customFormat="1" x14ac:dyDescent="0.2">
      <c r="A446" s="32"/>
      <c r="C446" s="27"/>
    </row>
    <row r="447" spans="1:3" s="4" customFormat="1" x14ac:dyDescent="0.2">
      <c r="A447" s="32"/>
      <c r="C447" s="27"/>
    </row>
    <row r="448" spans="1:3" s="4" customFormat="1" x14ac:dyDescent="0.2">
      <c r="A448" s="32"/>
      <c r="C448" s="27"/>
    </row>
    <row r="449" spans="1:3" s="4" customFormat="1" x14ac:dyDescent="0.2">
      <c r="A449" s="32"/>
      <c r="C449" s="27"/>
    </row>
    <row r="450" spans="1:3" s="4" customFormat="1" x14ac:dyDescent="0.2">
      <c r="A450" s="32"/>
      <c r="C450" s="27"/>
    </row>
    <row r="451" spans="1:3" s="4" customFormat="1" x14ac:dyDescent="0.2">
      <c r="A451" s="32"/>
      <c r="C451" s="27"/>
    </row>
    <row r="452" spans="1:3" s="4" customFormat="1" x14ac:dyDescent="0.2">
      <c r="A452" s="32"/>
      <c r="C452" s="27"/>
    </row>
    <row r="453" spans="1:3" s="4" customFormat="1" x14ac:dyDescent="0.2">
      <c r="A453" s="32"/>
      <c r="C453" s="27"/>
    </row>
    <row r="454" spans="1:3" s="4" customFormat="1" x14ac:dyDescent="0.2">
      <c r="A454" s="32"/>
      <c r="C454" s="27"/>
    </row>
    <row r="455" spans="1:3" s="4" customFormat="1" x14ac:dyDescent="0.2">
      <c r="A455" s="32"/>
      <c r="C455" s="27"/>
    </row>
    <row r="456" spans="1:3" s="4" customFormat="1" x14ac:dyDescent="0.2">
      <c r="A456" s="32"/>
      <c r="C456" s="27"/>
    </row>
    <row r="457" spans="1:3" s="4" customFormat="1" x14ac:dyDescent="0.2">
      <c r="A457" s="32"/>
      <c r="C457" s="27"/>
    </row>
    <row r="458" spans="1:3" s="4" customFormat="1" x14ac:dyDescent="0.2">
      <c r="A458" s="32"/>
      <c r="C458" s="27"/>
    </row>
    <row r="459" spans="1:3" s="4" customFormat="1" x14ac:dyDescent="0.2">
      <c r="A459" s="32"/>
      <c r="C459" s="27"/>
    </row>
    <row r="460" spans="1:3" s="4" customFormat="1" x14ac:dyDescent="0.2">
      <c r="A460" s="32"/>
      <c r="C460" s="27"/>
    </row>
    <row r="461" spans="1:3" s="4" customFormat="1" x14ac:dyDescent="0.2">
      <c r="A461" s="32"/>
      <c r="C461" s="27"/>
    </row>
    <row r="462" spans="1:3" s="4" customFormat="1" x14ac:dyDescent="0.2">
      <c r="A462" s="32"/>
      <c r="C462" s="27"/>
    </row>
    <row r="463" spans="1:3" s="4" customFormat="1" x14ac:dyDescent="0.2">
      <c r="A463" s="32"/>
      <c r="C463" s="27"/>
    </row>
    <row r="464" spans="1:3" s="4" customFormat="1" x14ac:dyDescent="0.2">
      <c r="A464" s="32"/>
      <c r="C464" s="27"/>
    </row>
    <row r="465" spans="1:3" s="4" customFormat="1" x14ac:dyDescent="0.2">
      <c r="A465" s="32"/>
      <c r="C465" s="27"/>
    </row>
    <row r="466" spans="1:3" s="4" customFormat="1" x14ac:dyDescent="0.2">
      <c r="A466" s="32"/>
      <c r="C466" s="27"/>
    </row>
    <row r="467" spans="1:3" s="4" customFormat="1" x14ac:dyDescent="0.2">
      <c r="A467" s="32"/>
      <c r="C467" s="27"/>
    </row>
    <row r="468" spans="1:3" s="4" customFormat="1" x14ac:dyDescent="0.2">
      <c r="A468" s="32"/>
      <c r="C468" s="27"/>
    </row>
    <row r="469" spans="1:3" s="4" customFormat="1" x14ac:dyDescent="0.2">
      <c r="A469" s="32"/>
      <c r="C469" s="27"/>
    </row>
    <row r="470" spans="1:3" s="4" customFormat="1" x14ac:dyDescent="0.2">
      <c r="A470" s="32"/>
      <c r="C470" s="27"/>
    </row>
    <row r="471" spans="1:3" s="4" customFormat="1" x14ac:dyDescent="0.2">
      <c r="A471" s="32"/>
      <c r="C471" s="27"/>
    </row>
    <row r="472" spans="1:3" s="4" customFormat="1" x14ac:dyDescent="0.2">
      <c r="A472" s="32"/>
      <c r="C472" s="27"/>
    </row>
    <row r="473" spans="1:3" s="4" customFormat="1" x14ac:dyDescent="0.2">
      <c r="A473" s="32"/>
      <c r="C473" s="27"/>
    </row>
    <row r="474" spans="1:3" s="4" customFormat="1" x14ac:dyDescent="0.2">
      <c r="A474" s="32"/>
      <c r="C474" s="27"/>
    </row>
    <row r="475" spans="1:3" s="4" customFormat="1" x14ac:dyDescent="0.2">
      <c r="A475" s="32"/>
      <c r="C475" s="27"/>
    </row>
    <row r="476" spans="1:3" s="4" customFormat="1" x14ac:dyDescent="0.2">
      <c r="A476" s="32"/>
      <c r="C476" s="27"/>
    </row>
    <row r="477" spans="1:3" s="4" customFormat="1" x14ac:dyDescent="0.2">
      <c r="A477" s="32"/>
      <c r="C477" s="27"/>
    </row>
    <row r="478" spans="1:3" s="4" customFormat="1" x14ac:dyDescent="0.2">
      <c r="A478" s="32"/>
      <c r="C478" s="27"/>
    </row>
    <row r="479" spans="1:3" s="4" customFormat="1" x14ac:dyDescent="0.2">
      <c r="A479" s="32"/>
      <c r="C479" s="27"/>
    </row>
    <row r="480" spans="1:3" s="4" customFormat="1" x14ac:dyDescent="0.2">
      <c r="A480" s="32"/>
      <c r="C480" s="27"/>
    </row>
    <row r="481" spans="1:3" s="4" customFormat="1" x14ac:dyDescent="0.2">
      <c r="A481" s="32"/>
      <c r="C481" s="27"/>
    </row>
    <row r="482" spans="1:3" s="4" customFormat="1" x14ac:dyDescent="0.2">
      <c r="A482" s="32"/>
      <c r="C482" s="27"/>
    </row>
    <row r="483" spans="1:3" s="4" customFormat="1" x14ac:dyDescent="0.2">
      <c r="A483" s="32"/>
      <c r="C483" s="27"/>
    </row>
    <row r="484" spans="1:3" s="4" customFormat="1" x14ac:dyDescent="0.2">
      <c r="A484" s="32"/>
      <c r="C484" s="27"/>
    </row>
    <row r="485" spans="1:3" s="4" customFormat="1" x14ac:dyDescent="0.2">
      <c r="A485" s="32"/>
      <c r="C485" s="27"/>
    </row>
    <row r="486" spans="1:3" s="4" customFormat="1" x14ac:dyDescent="0.2">
      <c r="A486" s="32"/>
      <c r="C486" s="27"/>
    </row>
    <row r="487" spans="1:3" s="4" customFormat="1" x14ac:dyDescent="0.2">
      <c r="A487" s="32"/>
      <c r="C487" s="27"/>
    </row>
    <row r="488" spans="1:3" s="4" customFormat="1" x14ac:dyDescent="0.2">
      <c r="A488" s="32"/>
      <c r="C488" s="27"/>
    </row>
    <row r="489" spans="1:3" s="4" customFormat="1" x14ac:dyDescent="0.2">
      <c r="A489" s="32"/>
      <c r="C489" s="27"/>
    </row>
    <row r="490" spans="1:3" s="4" customFormat="1" x14ac:dyDescent="0.2">
      <c r="A490" s="32"/>
      <c r="C490" s="27"/>
    </row>
    <row r="491" spans="1:3" s="4" customFormat="1" x14ac:dyDescent="0.2">
      <c r="A491" s="32"/>
      <c r="C491" s="27"/>
    </row>
    <row r="492" spans="1:3" s="4" customFormat="1" x14ac:dyDescent="0.2">
      <c r="A492" s="32"/>
      <c r="C492" s="27"/>
    </row>
    <row r="493" spans="1:3" s="4" customFormat="1" x14ac:dyDescent="0.2">
      <c r="A493" s="32"/>
      <c r="C493" s="27"/>
    </row>
    <row r="494" spans="1:3" s="4" customFormat="1" x14ac:dyDescent="0.2">
      <c r="A494" s="32"/>
      <c r="C494" s="27"/>
    </row>
    <row r="495" spans="1:3" s="4" customFormat="1" x14ac:dyDescent="0.2">
      <c r="A495" s="32"/>
      <c r="C495" s="27"/>
    </row>
    <row r="496" spans="1:3" s="4" customFormat="1" x14ac:dyDescent="0.2">
      <c r="A496" s="32"/>
      <c r="C496" s="27"/>
    </row>
    <row r="497" spans="1:3" s="4" customFormat="1" x14ac:dyDescent="0.2">
      <c r="A497" s="32"/>
      <c r="C497" s="27"/>
    </row>
    <row r="498" spans="1:3" s="4" customFormat="1" x14ac:dyDescent="0.2">
      <c r="A498" s="32"/>
      <c r="C498" s="27"/>
    </row>
    <row r="499" spans="1:3" s="4" customFormat="1" x14ac:dyDescent="0.2">
      <c r="A499" s="32"/>
      <c r="C499" s="27"/>
    </row>
    <row r="500" spans="1:3" s="4" customFormat="1" x14ac:dyDescent="0.2">
      <c r="A500" s="32"/>
      <c r="C500" s="27"/>
    </row>
    <row r="501" spans="1:3" s="4" customFormat="1" x14ac:dyDescent="0.2">
      <c r="A501" s="32"/>
      <c r="C501" s="27"/>
    </row>
    <row r="502" spans="1:3" s="4" customFormat="1" x14ac:dyDescent="0.2">
      <c r="A502" s="32"/>
      <c r="C502" s="27"/>
    </row>
    <row r="503" spans="1:3" s="4" customFormat="1" x14ac:dyDescent="0.2">
      <c r="A503" s="32"/>
      <c r="C503" s="27"/>
    </row>
    <row r="504" spans="1:3" s="4" customFormat="1" x14ac:dyDescent="0.2">
      <c r="A504" s="32"/>
      <c r="C504" s="27"/>
    </row>
    <row r="505" spans="1:3" s="4" customFormat="1" x14ac:dyDescent="0.2">
      <c r="A505" s="32"/>
      <c r="C505" s="27"/>
    </row>
    <row r="506" spans="1:3" s="4" customFormat="1" x14ac:dyDescent="0.2">
      <c r="A506" s="32"/>
      <c r="C506" s="27"/>
    </row>
    <row r="507" spans="1:3" s="4" customFormat="1" x14ac:dyDescent="0.2">
      <c r="A507" s="32"/>
      <c r="C507" s="27"/>
    </row>
    <row r="508" spans="1:3" s="4" customFormat="1" x14ac:dyDescent="0.2">
      <c r="A508" s="32"/>
      <c r="C508" s="27"/>
    </row>
    <row r="509" spans="1:3" s="4" customFormat="1" x14ac:dyDescent="0.2">
      <c r="A509" s="32"/>
      <c r="C509" s="27"/>
    </row>
    <row r="510" spans="1:3" s="4" customFormat="1" x14ac:dyDescent="0.2">
      <c r="A510" s="32"/>
      <c r="C510" s="27"/>
    </row>
    <row r="511" spans="1:3" s="4" customFormat="1" x14ac:dyDescent="0.2">
      <c r="A511" s="32"/>
      <c r="C511" s="27"/>
    </row>
    <row r="512" spans="1:3" s="4" customFormat="1" x14ac:dyDescent="0.2">
      <c r="A512" s="32"/>
      <c r="C512" s="27"/>
    </row>
    <row r="513" spans="1:3" s="4" customFormat="1" x14ac:dyDescent="0.2">
      <c r="A513" s="32"/>
      <c r="C513" s="27"/>
    </row>
    <row r="514" spans="1:3" s="4" customFormat="1" x14ac:dyDescent="0.2">
      <c r="A514" s="32"/>
      <c r="C514" s="27"/>
    </row>
    <row r="515" spans="1:3" s="4" customFormat="1" x14ac:dyDescent="0.2">
      <c r="A515" s="32"/>
      <c r="C515" s="27"/>
    </row>
    <row r="516" spans="1:3" s="4" customFormat="1" x14ac:dyDescent="0.2">
      <c r="A516" s="32"/>
      <c r="C516" s="27"/>
    </row>
    <row r="517" spans="1:3" s="4" customFormat="1" x14ac:dyDescent="0.2">
      <c r="A517" s="32"/>
      <c r="C517" s="27"/>
    </row>
    <row r="518" spans="1:3" s="4" customFormat="1" x14ac:dyDescent="0.2">
      <c r="A518" s="32"/>
      <c r="C518" s="27"/>
    </row>
    <row r="519" spans="1:3" s="4" customFormat="1" x14ac:dyDescent="0.2">
      <c r="A519" s="32"/>
      <c r="C519" s="27"/>
    </row>
    <row r="520" spans="1:3" s="4" customFormat="1" x14ac:dyDescent="0.2">
      <c r="A520" s="32"/>
      <c r="C520" s="27"/>
    </row>
    <row r="521" spans="1:3" s="4" customFormat="1" x14ac:dyDescent="0.2">
      <c r="A521" s="32"/>
      <c r="C521" s="27"/>
    </row>
    <row r="522" spans="1:3" s="4" customFormat="1" x14ac:dyDescent="0.2">
      <c r="A522" s="32"/>
      <c r="C522" s="27"/>
    </row>
    <row r="523" spans="1:3" s="4" customFormat="1" x14ac:dyDescent="0.2">
      <c r="A523" s="32"/>
      <c r="C523" s="27"/>
    </row>
    <row r="524" spans="1:3" s="4" customFormat="1" x14ac:dyDescent="0.2">
      <c r="A524" s="32"/>
      <c r="C524" s="27"/>
    </row>
    <row r="525" spans="1:3" s="4" customFormat="1" x14ac:dyDescent="0.2">
      <c r="A525" s="32"/>
      <c r="C525" s="27"/>
    </row>
    <row r="526" spans="1:3" s="4" customFormat="1" x14ac:dyDescent="0.2">
      <c r="A526" s="32"/>
      <c r="C526" s="27"/>
    </row>
    <row r="527" spans="1:3" s="4" customFormat="1" x14ac:dyDescent="0.2">
      <c r="A527" s="32"/>
      <c r="C527" s="27"/>
    </row>
    <row r="528" spans="1:3" s="4" customFormat="1" x14ac:dyDescent="0.2">
      <c r="A528" s="32"/>
      <c r="C528" s="27"/>
    </row>
    <row r="529" spans="1:3" s="4" customFormat="1" x14ac:dyDescent="0.2">
      <c r="A529" s="32"/>
      <c r="C529" s="27"/>
    </row>
    <row r="530" spans="1:3" s="4" customFormat="1" x14ac:dyDescent="0.2">
      <c r="A530" s="32"/>
      <c r="C530" s="27"/>
    </row>
    <row r="531" spans="1:3" s="4" customFormat="1" x14ac:dyDescent="0.2">
      <c r="A531" s="32"/>
      <c r="C531" s="27"/>
    </row>
    <row r="532" spans="1:3" s="4" customFormat="1" x14ac:dyDescent="0.2">
      <c r="A532" s="32"/>
      <c r="C532" s="27"/>
    </row>
    <row r="533" spans="1:3" s="4" customFormat="1" x14ac:dyDescent="0.2">
      <c r="A533" s="32"/>
      <c r="C533" s="27"/>
    </row>
    <row r="534" spans="1:3" s="4" customFormat="1" x14ac:dyDescent="0.2">
      <c r="A534" s="32"/>
      <c r="C534" s="27"/>
    </row>
    <row r="535" spans="1:3" s="4" customFormat="1" x14ac:dyDescent="0.2">
      <c r="A535" s="32"/>
      <c r="C535" s="27"/>
    </row>
    <row r="536" spans="1:3" s="4" customFormat="1" x14ac:dyDescent="0.2">
      <c r="A536" s="32"/>
      <c r="C536" s="27"/>
    </row>
    <row r="537" spans="1:3" s="4" customFormat="1" x14ac:dyDescent="0.2">
      <c r="A537" s="32"/>
      <c r="C537" s="27"/>
    </row>
    <row r="538" spans="1:3" s="4" customFormat="1" x14ac:dyDescent="0.2">
      <c r="A538" s="32"/>
      <c r="C538" s="27"/>
    </row>
    <row r="539" spans="1:3" s="4" customFormat="1" x14ac:dyDescent="0.2">
      <c r="A539" s="32"/>
      <c r="C539" s="27"/>
    </row>
    <row r="540" spans="1:3" s="4" customFormat="1" x14ac:dyDescent="0.2">
      <c r="A540" s="32"/>
      <c r="C540" s="27"/>
    </row>
    <row r="541" spans="1:3" s="4" customFormat="1" x14ac:dyDescent="0.2">
      <c r="A541" s="32"/>
      <c r="C541" s="27"/>
    </row>
    <row r="542" spans="1:3" s="4" customFormat="1" x14ac:dyDescent="0.2">
      <c r="A542" s="32"/>
      <c r="C542" s="27"/>
    </row>
    <row r="543" spans="1:3" s="4" customFormat="1" x14ac:dyDescent="0.2">
      <c r="A543" s="32"/>
      <c r="C543" s="27"/>
    </row>
    <row r="544" spans="1:3" s="4" customFormat="1" x14ac:dyDescent="0.2">
      <c r="A544" s="32"/>
      <c r="C544" s="27"/>
    </row>
    <row r="545" spans="1:3" s="4" customFormat="1" x14ac:dyDescent="0.2">
      <c r="A545" s="32"/>
      <c r="C545" s="27"/>
    </row>
    <row r="546" spans="1:3" s="4" customFormat="1" x14ac:dyDescent="0.2">
      <c r="A546" s="32"/>
      <c r="C546" s="27"/>
    </row>
    <row r="547" spans="1:3" s="4" customFormat="1" x14ac:dyDescent="0.2">
      <c r="A547" s="32"/>
      <c r="C547" s="27"/>
    </row>
    <row r="548" spans="1:3" s="4" customFormat="1" x14ac:dyDescent="0.2">
      <c r="A548" s="32"/>
      <c r="C548" s="27"/>
    </row>
    <row r="549" spans="1:3" s="4" customFormat="1" x14ac:dyDescent="0.2">
      <c r="A549" s="32"/>
      <c r="C549" s="27"/>
    </row>
    <row r="550" spans="1:3" s="4" customFormat="1" x14ac:dyDescent="0.2">
      <c r="A550" s="32"/>
      <c r="C550" s="27"/>
    </row>
    <row r="551" spans="1:3" s="4" customFormat="1" x14ac:dyDescent="0.2">
      <c r="A551" s="32"/>
      <c r="C551" s="27"/>
    </row>
    <row r="552" spans="1:3" s="4" customFormat="1" x14ac:dyDescent="0.2">
      <c r="A552" s="32"/>
      <c r="C552" s="27"/>
    </row>
    <row r="553" spans="1:3" s="4" customFormat="1" x14ac:dyDescent="0.2">
      <c r="A553" s="32"/>
      <c r="C553" s="27"/>
    </row>
    <row r="554" spans="1:3" s="4" customFormat="1" x14ac:dyDescent="0.2">
      <c r="A554" s="32"/>
      <c r="C554" s="27"/>
    </row>
    <row r="555" spans="1:3" s="4" customFormat="1" x14ac:dyDescent="0.2">
      <c r="A555" s="32"/>
      <c r="C555" s="27"/>
    </row>
    <row r="556" spans="1:3" s="4" customFormat="1" x14ac:dyDescent="0.2">
      <c r="A556" s="32"/>
      <c r="C556" s="27"/>
    </row>
    <row r="557" spans="1:3" s="4" customFormat="1" x14ac:dyDescent="0.2">
      <c r="A557" s="32"/>
      <c r="C557" s="27"/>
    </row>
    <row r="558" spans="1:3" s="4" customFormat="1" x14ac:dyDescent="0.2">
      <c r="A558" s="32"/>
      <c r="C558" s="27"/>
    </row>
    <row r="559" spans="1:3" s="4" customFormat="1" x14ac:dyDescent="0.2">
      <c r="A559" s="32"/>
      <c r="C559" s="27"/>
    </row>
    <row r="560" spans="1:3" s="4" customFormat="1" x14ac:dyDescent="0.2">
      <c r="A560" s="32"/>
      <c r="C560" s="27"/>
    </row>
    <row r="561" spans="1:3" s="4" customFormat="1" x14ac:dyDescent="0.2">
      <c r="A561" s="32"/>
      <c r="C561" s="27"/>
    </row>
    <row r="562" spans="1:3" s="4" customFormat="1" x14ac:dyDescent="0.2">
      <c r="A562" s="32"/>
      <c r="C562" s="27"/>
    </row>
    <row r="563" spans="1:3" s="4" customFormat="1" x14ac:dyDescent="0.2">
      <c r="A563" s="32"/>
      <c r="C563" s="27"/>
    </row>
    <row r="564" spans="1:3" s="4" customFormat="1" x14ac:dyDescent="0.2">
      <c r="A564" s="32"/>
      <c r="C564" s="27"/>
    </row>
    <row r="565" spans="1:3" s="4" customFormat="1" x14ac:dyDescent="0.2">
      <c r="A565" s="32"/>
      <c r="C565" s="27"/>
    </row>
    <row r="566" spans="1:3" s="4" customFormat="1" x14ac:dyDescent="0.2">
      <c r="A566" s="32"/>
      <c r="C566" s="27"/>
    </row>
    <row r="567" spans="1:3" s="4" customFormat="1" x14ac:dyDescent="0.2">
      <c r="A567" s="32"/>
      <c r="C567" s="27"/>
    </row>
    <row r="568" spans="1:3" s="4" customFormat="1" x14ac:dyDescent="0.2">
      <c r="A568" s="32"/>
      <c r="C568" s="27"/>
    </row>
    <row r="569" spans="1:3" s="4" customFormat="1" x14ac:dyDescent="0.2">
      <c r="A569" s="32"/>
      <c r="C569" s="27"/>
    </row>
    <row r="570" spans="1:3" s="4" customFormat="1" x14ac:dyDescent="0.2">
      <c r="A570" s="32"/>
      <c r="C570" s="27"/>
    </row>
    <row r="571" spans="1:3" s="4" customFormat="1" x14ac:dyDescent="0.2">
      <c r="A571" s="32"/>
      <c r="C571" s="27"/>
    </row>
    <row r="572" spans="1:3" s="4" customFormat="1" x14ac:dyDescent="0.2">
      <c r="A572" s="32"/>
      <c r="C572" s="27"/>
    </row>
    <row r="573" spans="1:3" s="4" customFormat="1" x14ac:dyDescent="0.2">
      <c r="A573" s="32"/>
      <c r="C573" s="27"/>
    </row>
    <row r="574" spans="1:3" s="4" customFormat="1" x14ac:dyDescent="0.2">
      <c r="A574" s="32"/>
      <c r="C574" s="27"/>
    </row>
    <row r="575" spans="1:3" s="4" customFormat="1" x14ac:dyDescent="0.2">
      <c r="A575" s="32"/>
      <c r="C575" s="27"/>
    </row>
    <row r="576" spans="1:3" s="4" customFormat="1" x14ac:dyDescent="0.2">
      <c r="A576" s="32"/>
      <c r="C576" s="27"/>
    </row>
    <row r="577" spans="1:3" s="4" customFormat="1" x14ac:dyDescent="0.2">
      <c r="A577" s="32"/>
      <c r="C577" s="27"/>
    </row>
    <row r="578" spans="1:3" s="4" customFormat="1" x14ac:dyDescent="0.2">
      <c r="A578" s="32"/>
      <c r="C578" s="27"/>
    </row>
    <row r="579" spans="1:3" s="4" customFormat="1" x14ac:dyDescent="0.2">
      <c r="A579" s="32"/>
      <c r="C579" s="27"/>
    </row>
    <row r="580" spans="1:3" s="4" customFormat="1" x14ac:dyDescent="0.2">
      <c r="A580" s="32"/>
      <c r="C580" s="27"/>
    </row>
    <row r="581" spans="1:3" s="4" customFormat="1" x14ac:dyDescent="0.2">
      <c r="A581" s="32"/>
      <c r="C581" s="27"/>
    </row>
    <row r="582" spans="1:3" s="4" customFormat="1" x14ac:dyDescent="0.2">
      <c r="A582" s="32"/>
      <c r="C582" s="27"/>
    </row>
    <row r="583" spans="1:3" s="4" customFormat="1" x14ac:dyDescent="0.2">
      <c r="A583" s="32"/>
      <c r="C583" s="27"/>
    </row>
    <row r="584" spans="1:3" s="4" customFormat="1" x14ac:dyDescent="0.2">
      <c r="A584" s="32"/>
      <c r="C584" s="27"/>
    </row>
    <row r="585" spans="1:3" s="4" customFormat="1" x14ac:dyDescent="0.2">
      <c r="A585" s="32"/>
      <c r="C585" s="27"/>
    </row>
    <row r="586" spans="1:3" s="4" customFormat="1" x14ac:dyDescent="0.2">
      <c r="A586" s="32"/>
      <c r="C586" s="27"/>
    </row>
    <row r="587" spans="1:3" s="4" customFormat="1" x14ac:dyDescent="0.2">
      <c r="A587" s="32"/>
      <c r="C587" s="27"/>
    </row>
    <row r="588" spans="1:3" s="4" customFormat="1" x14ac:dyDescent="0.2">
      <c r="A588" s="32"/>
      <c r="C588" s="27"/>
    </row>
    <row r="589" spans="1:3" s="4" customFormat="1" x14ac:dyDescent="0.2">
      <c r="A589" s="32"/>
      <c r="C589" s="27"/>
    </row>
    <row r="590" spans="1:3" s="4" customFormat="1" x14ac:dyDescent="0.2">
      <c r="A590" s="32"/>
      <c r="C590" s="27"/>
    </row>
    <row r="591" spans="1:3" s="4" customFormat="1" x14ac:dyDescent="0.2">
      <c r="A591" s="32"/>
      <c r="C591" s="27"/>
    </row>
    <row r="592" spans="1:3" s="4" customFormat="1" x14ac:dyDescent="0.2">
      <c r="A592" s="32"/>
      <c r="C592" s="27"/>
    </row>
    <row r="593" spans="1:3" s="4" customFormat="1" x14ac:dyDescent="0.2">
      <c r="A593" s="32"/>
      <c r="C593" s="27"/>
    </row>
    <row r="594" spans="1:3" s="4" customFormat="1" x14ac:dyDescent="0.2">
      <c r="A594" s="32"/>
      <c r="C594" s="27"/>
    </row>
    <row r="595" spans="1:3" s="4" customFormat="1" x14ac:dyDescent="0.2">
      <c r="A595" s="32"/>
      <c r="C595" s="27"/>
    </row>
    <row r="596" spans="1:3" s="4" customFormat="1" x14ac:dyDescent="0.2">
      <c r="A596" s="32"/>
      <c r="C596" s="27"/>
    </row>
    <row r="597" spans="1:3" s="4" customFormat="1" x14ac:dyDescent="0.2">
      <c r="A597" s="32"/>
      <c r="C597" s="27"/>
    </row>
    <row r="598" spans="1:3" s="4" customFormat="1" x14ac:dyDescent="0.2">
      <c r="A598" s="32"/>
      <c r="C598" s="27"/>
    </row>
    <row r="599" spans="1:3" s="4" customFormat="1" x14ac:dyDescent="0.2">
      <c r="A599" s="32"/>
      <c r="C599" s="27"/>
    </row>
    <row r="600" spans="1:3" s="4" customFormat="1" x14ac:dyDescent="0.2">
      <c r="A600" s="32"/>
      <c r="C600" s="27"/>
    </row>
    <row r="601" spans="1:3" s="4" customFormat="1" x14ac:dyDescent="0.2">
      <c r="A601" s="32"/>
      <c r="C601" s="27"/>
    </row>
    <row r="602" spans="1:3" s="4" customFormat="1" x14ac:dyDescent="0.2">
      <c r="A602" s="32"/>
      <c r="C602" s="27"/>
    </row>
    <row r="603" spans="1:3" s="4" customFormat="1" x14ac:dyDescent="0.2">
      <c r="A603" s="32"/>
      <c r="C603" s="27"/>
    </row>
    <row r="604" spans="1:3" s="4" customFormat="1" x14ac:dyDescent="0.2">
      <c r="A604" s="32"/>
      <c r="C604" s="27"/>
    </row>
    <row r="605" spans="1:3" s="4" customFormat="1" x14ac:dyDescent="0.2">
      <c r="A605" s="32"/>
      <c r="C605" s="27"/>
    </row>
    <row r="606" spans="1:3" s="4" customFormat="1" x14ac:dyDescent="0.2">
      <c r="A606" s="32"/>
      <c r="C606" s="27"/>
    </row>
    <row r="607" spans="1:3" s="4" customFormat="1" x14ac:dyDescent="0.2">
      <c r="A607" s="32"/>
      <c r="C607" s="27"/>
    </row>
    <row r="608" spans="1:3" s="4" customFormat="1" x14ac:dyDescent="0.2">
      <c r="A608" s="32"/>
      <c r="C608" s="27"/>
    </row>
    <row r="609" spans="1:3" s="4" customFormat="1" x14ac:dyDescent="0.2">
      <c r="A609" s="32"/>
      <c r="C609" s="27"/>
    </row>
    <row r="610" spans="1:3" s="4" customFormat="1" x14ac:dyDescent="0.2">
      <c r="A610" s="32"/>
      <c r="C610" s="27"/>
    </row>
    <row r="611" spans="1:3" s="4" customFormat="1" x14ac:dyDescent="0.2">
      <c r="A611" s="32"/>
      <c r="C611" s="27"/>
    </row>
    <row r="612" spans="1:3" s="4" customFormat="1" x14ac:dyDescent="0.2">
      <c r="A612" s="32"/>
      <c r="C612" s="27"/>
    </row>
    <row r="613" spans="1:3" s="4" customFormat="1" x14ac:dyDescent="0.2">
      <c r="A613" s="32"/>
      <c r="C613" s="27"/>
    </row>
    <row r="614" spans="1:3" s="4" customFormat="1" x14ac:dyDescent="0.2">
      <c r="A614" s="32"/>
      <c r="C614" s="27"/>
    </row>
    <row r="615" spans="1:3" s="4" customFormat="1" x14ac:dyDescent="0.2">
      <c r="A615" s="32"/>
      <c r="C615" s="27"/>
    </row>
    <row r="616" spans="1:3" s="4" customFormat="1" x14ac:dyDescent="0.2">
      <c r="A616" s="32"/>
      <c r="C616" s="27"/>
    </row>
    <row r="617" spans="1:3" s="4" customFormat="1" x14ac:dyDescent="0.2">
      <c r="A617" s="32"/>
      <c r="C617" s="27"/>
    </row>
    <row r="618" spans="1:3" s="4" customFormat="1" x14ac:dyDescent="0.2">
      <c r="A618" s="32"/>
      <c r="C618" s="27"/>
    </row>
    <row r="619" spans="1:3" s="4" customFormat="1" x14ac:dyDescent="0.2">
      <c r="A619" s="32"/>
      <c r="C619" s="27"/>
    </row>
    <row r="620" spans="1:3" s="4" customFormat="1" x14ac:dyDescent="0.2">
      <c r="A620" s="32"/>
      <c r="C620" s="27"/>
    </row>
    <row r="621" spans="1:3" s="4" customFormat="1" x14ac:dyDescent="0.2">
      <c r="A621" s="32"/>
      <c r="C621" s="27"/>
    </row>
    <row r="622" spans="1:3" s="4" customFormat="1" x14ac:dyDescent="0.2">
      <c r="A622" s="32"/>
      <c r="C622" s="27"/>
    </row>
    <row r="623" spans="1:3" s="4" customFormat="1" x14ac:dyDescent="0.2">
      <c r="A623" s="32"/>
      <c r="C623" s="27"/>
    </row>
    <row r="624" spans="1:3" s="4" customFormat="1" x14ac:dyDescent="0.2">
      <c r="A624" s="32"/>
      <c r="C624" s="27"/>
    </row>
    <row r="625" spans="1:3" s="4" customFormat="1" x14ac:dyDescent="0.2">
      <c r="A625" s="32"/>
      <c r="C625" s="27"/>
    </row>
    <row r="626" spans="1:3" s="4" customFormat="1" x14ac:dyDescent="0.2">
      <c r="A626" s="32"/>
      <c r="C626" s="27"/>
    </row>
    <row r="627" spans="1:3" s="4" customFormat="1" x14ac:dyDescent="0.2">
      <c r="A627" s="32"/>
      <c r="C627" s="27"/>
    </row>
    <row r="628" spans="1:3" s="4" customFormat="1" x14ac:dyDescent="0.2">
      <c r="A628" s="32"/>
      <c r="C628" s="27"/>
    </row>
    <row r="629" spans="1:3" s="4" customFormat="1" x14ac:dyDescent="0.2">
      <c r="A629" s="32"/>
      <c r="C629" s="27"/>
    </row>
    <row r="630" spans="1:3" s="4" customFormat="1" x14ac:dyDescent="0.2">
      <c r="A630" s="32"/>
      <c r="C630" s="27"/>
    </row>
    <row r="631" spans="1:3" s="4" customFormat="1" x14ac:dyDescent="0.2">
      <c r="A631" s="32"/>
      <c r="C631" s="27"/>
    </row>
    <row r="632" spans="1:3" s="4" customFormat="1" x14ac:dyDescent="0.2">
      <c r="A632" s="32"/>
      <c r="C632" s="27"/>
    </row>
    <row r="633" spans="1:3" s="4" customFormat="1" x14ac:dyDescent="0.2">
      <c r="A633" s="32"/>
      <c r="C633" s="27"/>
    </row>
    <row r="634" spans="1:3" s="4" customFormat="1" x14ac:dyDescent="0.2">
      <c r="A634" s="32"/>
      <c r="C634" s="27"/>
    </row>
    <row r="635" spans="1:3" s="4" customFormat="1" x14ac:dyDescent="0.2">
      <c r="A635" s="32"/>
      <c r="C635" s="27"/>
    </row>
    <row r="636" spans="1:3" s="4" customFormat="1" x14ac:dyDescent="0.2">
      <c r="A636" s="32"/>
      <c r="C636" s="27"/>
    </row>
    <row r="637" spans="1:3" s="4" customFormat="1" x14ac:dyDescent="0.2">
      <c r="A637" s="32"/>
      <c r="C637" s="27"/>
    </row>
    <row r="638" spans="1:3" s="4" customFormat="1" x14ac:dyDescent="0.2">
      <c r="A638" s="32"/>
      <c r="C638" s="27"/>
    </row>
    <row r="639" spans="1:3" s="4" customFormat="1" x14ac:dyDescent="0.2">
      <c r="A639" s="32"/>
      <c r="C639" s="27"/>
    </row>
    <row r="640" spans="1:3" s="4" customFormat="1" x14ac:dyDescent="0.2">
      <c r="A640" s="32"/>
      <c r="C640" s="27"/>
    </row>
    <row r="641" spans="1:3" s="4" customFormat="1" x14ac:dyDescent="0.2">
      <c r="A641" s="32"/>
      <c r="C641" s="27"/>
    </row>
    <row r="642" spans="1:3" s="4" customFormat="1" x14ac:dyDescent="0.2">
      <c r="A642" s="32"/>
      <c r="C642" s="27"/>
    </row>
    <row r="643" spans="1:3" s="4" customFormat="1" x14ac:dyDescent="0.2">
      <c r="A643" s="32"/>
      <c r="C643" s="27"/>
    </row>
    <row r="644" spans="1:3" s="4" customFormat="1" x14ac:dyDescent="0.2">
      <c r="A644" s="32"/>
      <c r="C644" s="27"/>
    </row>
    <row r="645" spans="1:3" s="4" customFormat="1" x14ac:dyDescent="0.2">
      <c r="A645" s="32"/>
      <c r="C645" s="27"/>
    </row>
    <row r="646" spans="1:3" s="4" customFormat="1" x14ac:dyDescent="0.2">
      <c r="A646" s="32"/>
      <c r="C646" s="27"/>
    </row>
    <row r="647" spans="1:3" s="4" customFormat="1" x14ac:dyDescent="0.2">
      <c r="A647" s="32"/>
      <c r="C647" s="27"/>
    </row>
    <row r="648" spans="1:3" s="4" customFormat="1" x14ac:dyDescent="0.2">
      <c r="A648" s="32"/>
      <c r="C648" s="27"/>
    </row>
    <row r="649" spans="1:3" s="4" customFormat="1" x14ac:dyDescent="0.2">
      <c r="A649" s="32"/>
      <c r="C649" s="27"/>
    </row>
    <row r="650" spans="1:3" s="4" customFormat="1" x14ac:dyDescent="0.2">
      <c r="A650" s="32"/>
      <c r="C650" s="27"/>
    </row>
    <row r="651" spans="1:3" s="4" customFormat="1" x14ac:dyDescent="0.2">
      <c r="A651" s="32"/>
      <c r="C651" s="27"/>
    </row>
    <row r="652" spans="1:3" s="4" customFormat="1" x14ac:dyDescent="0.2">
      <c r="A652" s="32"/>
      <c r="C652" s="27"/>
    </row>
    <row r="653" spans="1:3" s="4" customFormat="1" x14ac:dyDescent="0.2">
      <c r="A653" s="32"/>
      <c r="C653" s="27"/>
    </row>
    <row r="654" spans="1:3" s="4" customFormat="1" x14ac:dyDescent="0.2">
      <c r="A654" s="32"/>
      <c r="C654" s="27"/>
    </row>
    <row r="655" spans="1:3" s="4" customFormat="1" x14ac:dyDescent="0.2">
      <c r="A655" s="32"/>
      <c r="C655" s="27"/>
    </row>
    <row r="656" spans="1:3" s="4" customFormat="1" x14ac:dyDescent="0.2">
      <c r="A656" s="32"/>
      <c r="C656" s="27"/>
    </row>
    <row r="657" spans="1:3" s="4" customFormat="1" x14ac:dyDescent="0.2">
      <c r="A657" s="32"/>
      <c r="C657" s="27"/>
    </row>
    <row r="658" spans="1:3" s="4" customFormat="1" x14ac:dyDescent="0.2">
      <c r="A658" s="32"/>
      <c r="C658" s="27"/>
    </row>
    <row r="659" spans="1:3" s="4" customFormat="1" x14ac:dyDescent="0.2">
      <c r="A659" s="32"/>
      <c r="C659" s="27"/>
    </row>
    <row r="660" spans="1:3" s="4" customFormat="1" x14ac:dyDescent="0.2">
      <c r="A660" s="32"/>
      <c r="C660" s="27"/>
    </row>
    <row r="661" spans="1:3" s="4" customFormat="1" x14ac:dyDescent="0.2">
      <c r="A661" s="32"/>
      <c r="C661" s="27"/>
    </row>
    <row r="662" spans="1:3" s="4" customFormat="1" x14ac:dyDescent="0.2">
      <c r="A662" s="32"/>
      <c r="C662" s="27"/>
    </row>
    <row r="663" spans="1:3" s="4" customFormat="1" x14ac:dyDescent="0.2">
      <c r="A663" s="32"/>
      <c r="C663" s="27"/>
    </row>
    <row r="664" spans="1:3" s="4" customFormat="1" x14ac:dyDescent="0.2">
      <c r="A664" s="32"/>
      <c r="C664" s="27"/>
    </row>
    <row r="665" spans="1:3" s="4" customFormat="1" x14ac:dyDescent="0.2">
      <c r="A665" s="32"/>
      <c r="C665" s="27"/>
    </row>
    <row r="666" spans="1:3" s="4" customFormat="1" x14ac:dyDescent="0.2">
      <c r="A666" s="32"/>
      <c r="C666" s="27"/>
    </row>
    <row r="667" spans="1:3" s="4" customFormat="1" x14ac:dyDescent="0.2">
      <c r="A667" s="32"/>
      <c r="C667" s="27"/>
    </row>
    <row r="668" spans="1:3" s="4" customFormat="1" x14ac:dyDescent="0.2">
      <c r="A668" s="32"/>
      <c r="C668" s="27"/>
    </row>
    <row r="669" spans="1:3" s="4" customFormat="1" x14ac:dyDescent="0.2">
      <c r="A669" s="32"/>
      <c r="C669" s="27"/>
    </row>
    <row r="670" spans="1:3" s="4" customFormat="1" x14ac:dyDescent="0.2">
      <c r="A670" s="32"/>
      <c r="C670" s="27"/>
    </row>
    <row r="671" spans="1:3" s="4" customFormat="1" x14ac:dyDescent="0.2">
      <c r="A671" s="32"/>
      <c r="C671" s="27"/>
    </row>
    <row r="672" spans="1:3" s="4" customFormat="1" x14ac:dyDescent="0.2">
      <c r="A672" s="32"/>
      <c r="C672" s="27"/>
    </row>
    <row r="673" spans="1:3" s="4" customFormat="1" x14ac:dyDescent="0.2">
      <c r="A673" s="32"/>
      <c r="C673" s="27"/>
    </row>
    <row r="674" spans="1:3" s="4" customFormat="1" x14ac:dyDescent="0.2">
      <c r="A674" s="32"/>
      <c r="C674" s="27"/>
    </row>
    <row r="675" spans="1:3" s="4" customFormat="1" x14ac:dyDescent="0.2">
      <c r="A675" s="32"/>
      <c r="C675" s="27"/>
    </row>
    <row r="676" spans="1:3" s="4" customFormat="1" x14ac:dyDescent="0.2">
      <c r="A676" s="32"/>
      <c r="C676" s="27"/>
    </row>
    <row r="677" spans="1:3" s="4" customFormat="1" x14ac:dyDescent="0.2">
      <c r="A677" s="32"/>
      <c r="C677" s="27"/>
    </row>
    <row r="678" spans="1:3" s="4" customFormat="1" x14ac:dyDescent="0.2">
      <c r="A678" s="32"/>
      <c r="C678" s="27"/>
    </row>
    <row r="679" spans="1:3" s="4" customFormat="1" x14ac:dyDescent="0.2">
      <c r="A679" s="32"/>
      <c r="C679" s="27"/>
    </row>
    <row r="680" spans="1:3" s="4" customFormat="1" x14ac:dyDescent="0.2">
      <c r="A680" s="32"/>
      <c r="C680" s="27"/>
    </row>
    <row r="681" spans="1:3" s="4" customFormat="1" x14ac:dyDescent="0.2">
      <c r="A681" s="32"/>
      <c r="C681" s="27"/>
    </row>
    <row r="682" spans="1:3" s="4" customFormat="1" x14ac:dyDescent="0.2">
      <c r="A682" s="32"/>
      <c r="C682" s="27"/>
    </row>
    <row r="683" spans="1:3" s="4" customFormat="1" x14ac:dyDescent="0.2">
      <c r="A683" s="32"/>
      <c r="C683" s="27"/>
    </row>
    <row r="684" spans="1:3" s="4" customFormat="1" x14ac:dyDescent="0.2">
      <c r="A684" s="32"/>
      <c r="C684" s="27"/>
    </row>
    <row r="685" spans="1:3" s="4" customFormat="1" x14ac:dyDescent="0.2">
      <c r="A685" s="32"/>
      <c r="C685" s="27"/>
    </row>
    <row r="686" spans="1:3" s="4" customFormat="1" x14ac:dyDescent="0.2">
      <c r="A686" s="32"/>
      <c r="C686" s="27"/>
    </row>
    <row r="687" spans="1:3" s="4" customFormat="1" x14ac:dyDescent="0.2">
      <c r="A687" s="32"/>
      <c r="C687" s="27"/>
    </row>
    <row r="688" spans="1:3" s="4" customFormat="1" x14ac:dyDescent="0.2">
      <c r="A688" s="32"/>
      <c r="C688" s="27"/>
    </row>
    <row r="689" spans="1:3" s="4" customFormat="1" x14ac:dyDescent="0.2">
      <c r="A689" s="32"/>
      <c r="C689" s="27"/>
    </row>
    <row r="690" spans="1:3" s="4" customFormat="1" x14ac:dyDescent="0.2">
      <c r="A690" s="32"/>
      <c r="C690" s="27"/>
    </row>
    <row r="691" spans="1:3" s="4" customFormat="1" x14ac:dyDescent="0.2">
      <c r="A691" s="32"/>
      <c r="C691" s="27"/>
    </row>
    <row r="692" spans="1:3" s="4" customFormat="1" x14ac:dyDescent="0.2">
      <c r="A692" s="32"/>
      <c r="C692" s="27"/>
    </row>
    <row r="693" spans="1:3" s="4" customFormat="1" x14ac:dyDescent="0.2">
      <c r="A693" s="32"/>
      <c r="C693" s="27"/>
    </row>
    <row r="694" spans="1:3" s="4" customFormat="1" x14ac:dyDescent="0.2">
      <c r="A694" s="32"/>
      <c r="C694" s="27"/>
    </row>
    <row r="695" spans="1:3" s="4" customFormat="1" x14ac:dyDescent="0.2">
      <c r="A695" s="32"/>
      <c r="C695" s="27"/>
    </row>
    <row r="696" spans="1:3" s="4" customFormat="1" x14ac:dyDescent="0.2">
      <c r="A696" s="32"/>
      <c r="C696" s="27"/>
    </row>
    <row r="697" spans="1:3" s="4" customFormat="1" x14ac:dyDescent="0.2">
      <c r="A697" s="32"/>
      <c r="C697" s="27"/>
    </row>
    <row r="698" spans="1:3" s="4" customFormat="1" x14ac:dyDescent="0.2">
      <c r="A698" s="32"/>
      <c r="C698" s="27"/>
    </row>
    <row r="699" spans="1:3" s="4" customFormat="1" x14ac:dyDescent="0.2">
      <c r="A699" s="32"/>
      <c r="C699" s="27"/>
    </row>
    <row r="700" spans="1:3" s="4" customFormat="1" x14ac:dyDescent="0.2">
      <c r="A700" s="32"/>
      <c r="C700" s="27"/>
    </row>
    <row r="701" spans="1:3" s="4" customFormat="1" x14ac:dyDescent="0.2">
      <c r="A701" s="32"/>
      <c r="C701" s="27"/>
    </row>
    <row r="702" spans="1:3" s="4" customFormat="1" x14ac:dyDescent="0.2">
      <c r="A702" s="32"/>
      <c r="C702" s="27"/>
    </row>
    <row r="703" spans="1:3" s="4" customFormat="1" x14ac:dyDescent="0.2">
      <c r="A703" s="32"/>
      <c r="C703" s="27"/>
    </row>
    <row r="704" spans="1:3" s="4" customFormat="1" x14ac:dyDescent="0.2">
      <c r="A704" s="32"/>
      <c r="C704" s="27"/>
    </row>
    <row r="705" spans="1:3" s="4" customFormat="1" x14ac:dyDescent="0.2">
      <c r="A705" s="32"/>
      <c r="C705" s="27"/>
    </row>
    <row r="706" spans="1:3" s="4" customFormat="1" x14ac:dyDescent="0.2">
      <c r="A706" s="32"/>
      <c r="C706" s="27"/>
    </row>
    <row r="707" spans="1:3" s="4" customFormat="1" x14ac:dyDescent="0.2">
      <c r="A707" s="32"/>
      <c r="C707" s="27"/>
    </row>
    <row r="708" spans="1:3" s="4" customFormat="1" x14ac:dyDescent="0.2">
      <c r="A708" s="32"/>
      <c r="C708" s="27"/>
    </row>
    <row r="709" spans="1:3" s="4" customFormat="1" x14ac:dyDescent="0.2">
      <c r="A709" s="32"/>
      <c r="C709" s="27"/>
    </row>
    <row r="710" spans="1:3" s="4" customFormat="1" x14ac:dyDescent="0.2">
      <c r="A710" s="32"/>
      <c r="C710" s="27"/>
    </row>
    <row r="711" spans="1:3" s="4" customFormat="1" x14ac:dyDescent="0.2">
      <c r="A711" s="32"/>
      <c r="C711" s="27"/>
    </row>
    <row r="712" spans="1:3" s="4" customFormat="1" x14ac:dyDescent="0.2">
      <c r="A712" s="32"/>
      <c r="C712" s="27"/>
    </row>
    <row r="713" spans="1:3" s="4" customFormat="1" x14ac:dyDescent="0.2">
      <c r="A713" s="32"/>
      <c r="C713" s="27"/>
    </row>
    <row r="714" spans="1:3" s="4" customFormat="1" x14ac:dyDescent="0.2">
      <c r="A714" s="32"/>
      <c r="C714" s="27"/>
    </row>
    <row r="715" spans="1:3" s="4" customFormat="1" x14ac:dyDescent="0.2">
      <c r="A715" s="32"/>
      <c r="C715" s="27"/>
    </row>
    <row r="716" spans="1:3" s="4" customFormat="1" x14ac:dyDescent="0.2">
      <c r="A716" s="32"/>
      <c r="C716" s="27"/>
    </row>
    <row r="717" spans="1:3" s="4" customFormat="1" x14ac:dyDescent="0.2">
      <c r="A717" s="32"/>
      <c r="C717" s="27"/>
    </row>
    <row r="718" spans="1:3" s="4" customFormat="1" x14ac:dyDescent="0.2">
      <c r="A718" s="32"/>
      <c r="C718" s="27"/>
    </row>
    <row r="719" spans="1:3" s="4" customFormat="1" x14ac:dyDescent="0.2">
      <c r="A719" s="32"/>
      <c r="C719" s="27"/>
    </row>
    <row r="720" spans="1:3" s="4" customFormat="1" x14ac:dyDescent="0.2">
      <c r="A720" s="32"/>
      <c r="C720" s="27"/>
    </row>
    <row r="721" spans="1:3" s="4" customFormat="1" x14ac:dyDescent="0.2">
      <c r="A721" s="32"/>
      <c r="C721" s="27"/>
    </row>
    <row r="722" spans="1:3" s="4" customFormat="1" x14ac:dyDescent="0.2">
      <c r="A722" s="32"/>
      <c r="C722" s="27"/>
    </row>
    <row r="723" spans="1:3" s="4" customFormat="1" x14ac:dyDescent="0.2">
      <c r="A723" s="32"/>
      <c r="C723" s="27"/>
    </row>
    <row r="724" spans="1:3" s="4" customFormat="1" x14ac:dyDescent="0.2">
      <c r="A724" s="32"/>
      <c r="C724" s="27"/>
    </row>
    <row r="725" spans="1:3" s="4" customFormat="1" x14ac:dyDescent="0.2">
      <c r="A725" s="32"/>
      <c r="C725" s="27"/>
    </row>
    <row r="726" spans="1:3" s="4" customFormat="1" x14ac:dyDescent="0.2">
      <c r="A726" s="32"/>
      <c r="C726" s="27"/>
    </row>
    <row r="727" spans="1:3" s="4" customFormat="1" x14ac:dyDescent="0.2">
      <c r="A727" s="32"/>
      <c r="C727" s="27"/>
    </row>
    <row r="728" spans="1:3" s="4" customFormat="1" x14ac:dyDescent="0.2">
      <c r="A728" s="32"/>
      <c r="C728" s="27"/>
    </row>
    <row r="729" spans="1:3" s="4" customFormat="1" x14ac:dyDescent="0.2">
      <c r="A729" s="32"/>
      <c r="C729" s="27"/>
    </row>
    <row r="730" spans="1:3" s="4" customFormat="1" x14ac:dyDescent="0.2">
      <c r="A730" s="32"/>
      <c r="C730" s="27"/>
    </row>
    <row r="731" spans="1:3" s="4" customFormat="1" x14ac:dyDescent="0.2">
      <c r="A731" s="32"/>
      <c r="C731" s="27"/>
    </row>
    <row r="732" spans="1:3" s="4" customFormat="1" x14ac:dyDescent="0.2">
      <c r="A732" s="32"/>
      <c r="C732" s="27"/>
    </row>
    <row r="733" spans="1:3" s="4" customFormat="1" x14ac:dyDescent="0.2">
      <c r="A733" s="32"/>
      <c r="C733" s="27"/>
    </row>
    <row r="734" spans="1:3" s="4" customFormat="1" x14ac:dyDescent="0.2">
      <c r="A734" s="32"/>
      <c r="C734" s="27"/>
    </row>
    <row r="735" spans="1:3" s="4" customFormat="1" x14ac:dyDescent="0.2">
      <c r="A735" s="32"/>
      <c r="C735" s="27"/>
    </row>
    <row r="736" spans="1:3" s="4" customFormat="1" x14ac:dyDescent="0.2">
      <c r="A736" s="32"/>
      <c r="C736" s="27"/>
    </row>
    <row r="737" spans="1:3" s="4" customFormat="1" x14ac:dyDescent="0.2">
      <c r="A737" s="32"/>
      <c r="C737" s="27"/>
    </row>
    <row r="738" spans="1:3" s="4" customFormat="1" x14ac:dyDescent="0.2">
      <c r="A738" s="32"/>
      <c r="C738" s="27"/>
    </row>
    <row r="739" spans="1:3" s="4" customFormat="1" x14ac:dyDescent="0.2">
      <c r="A739" s="32"/>
      <c r="C739" s="27"/>
    </row>
    <row r="740" spans="1:3" s="4" customFormat="1" x14ac:dyDescent="0.2">
      <c r="A740" s="32"/>
      <c r="C740" s="27"/>
    </row>
    <row r="741" spans="1:3" s="4" customFormat="1" x14ac:dyDescent="0.2">
      <c r="A741" s="32"/>
      <c r="C741" s="27"/>
    </row>
    <row r="742" spans="1:3" s="4" customFormat="1" x14ac:dyDescent="0.2">
      <c r="A742" s="32"/>
      <c r="C742" s="27"/>
    </row>
    <row r="743" spans="1:3" s="4" customFormat="1" x14ac:dyDescent="0.2">
      <c r="A743" s="32"/>
      <c r="C743" s="27"/>
    </row>
    <row r="744" spans="1:3" s="4" customFormat="1" x14ac:dyDescent="0.2">
      <c r="A744" s="32"/>
      <c r="C744" s="27"/>
    </row>
    <row r="745" spans="1:3" s="4" customFormat="1" x14ac:dyDescent="0.2">
      <c r="A745" s="32"/>
      <c r="C745" s="27"/>
    </row>
    <row r="746" spans="1:3" s="4" customFormat="1" x14ac:dyDescent="0.2">
      <c r="A746" s="32"/>
      <c r="C746" s="27"/>
    </row>
    <row r="747" spans="1:3" s="4" customFormat="1" x14ac:dyDescent="0.2">
      <c r="A747" s="32"/>
      <c r="C747" s="27"/>
    </row>
    <row r="748" spans="1:3" s="4" customFormat="1" x14ac:dyDescent="0.2">
      <c r="A748" s="32"/>
      <c r="C748" s="27"/>
    </row>
    <row r="749" spans="1:3" s="4" customFormat="1" x14ac:dyDescent="0.2">
      <c r="A749" s="32"/>
      <c r="C749" s="27"/>
    </row>
    <row r="750" spans="1:3" s="4" customFormat="1" x14ac:dyDescent="0.2">
      <c r="A750" s="32"/>
      <c r="C750" s="27"/>
    </row>
    <row r="751" spans="1:3" s="4" customFormat="1" x14ac:dyDescent="0.2">
      <c r="A751" s="32"/>
      <c r="C751" s="27"/>
    </row>
    <row r="752" spans="1:3" s="4" customFormat="1" x14ac:dyDescent="0.2">
      <c r="A752" s="32"/>
      <c r="C752" s="27"/>
    </row>
    <row r="753" spans="1:3" s="4" customFormat="1" x14ac:dyDescent="0.2">
      <c r="A753" s="32"/>
      <c r="C753" s="27"/>
    </row>
    <row r="754" spans="1:3" s="4" customFormat="1" x14ac:dyDescent="0.2">
      <c r="A754" s="32"/>
      <c r="C754" s="27"/>
    </row>
    <row r="755" spans="1:3" s="4" customFormat="1" x14ac:dyDescent="0.2">
      <c r="A755" s="32"/>
      <c r="C755" s="27"/>
    </row>
    <row r="756" spans="1:3" s="4" customFormat="1" x14ac:dyDescent="0.2">
      <c r="A756" s="32"/>
      <c r="C756" s="27"/>
    </row>
    <row r="757" spans="1:3" s="4" customFormat="1" x14ac:dyDescent="0.2">
      <c r="A757" s="32"/>
      <c r="C757" s="27"/>
    </row>
    <row r="758" spans="1:3" s="4" customFormat="1" x14ac:dyDescent="0.2">
      <c r="A758" s="32"/>
      <c r="C758" s="27"/>
    </row>
    <row r="759" spans="1:3" s="4" customFormat="1" x14ac:dyDescent="0.2">
      <c r="A759" s="32"/>
      <c r="C759" s="27"/>
    </row>
    <row r="760" spans="1:3" s="4" customFormat="1" x14ac:dyDescent="0.2">
      <c r="A760" s="32"/>
      <c r="C760" s="27"/>
    </row>
    <row r="761" spans="1:3" s="4" customFormat="1" x14ac:dyDescent="0.2">
      <c r="A761" s="32"/>
      <c r="C761" s="27"/>
    </row>
    <row r="762" spans="1:3" s="4" customFormat="1" x14ac:dyDescent="0.2">
      <c r="A762" s="32"/>
      <c r="C762" s="27"/>
    </row>
    <row r="763" spans="1:3" s="4" customFormat="1" x14ac:dyDescent="0.2">
      <c r="A763" s="32"/>
      <c r="C763" s="27"/>
    </row>
    <row r="764" spans="1:3" s="4" customFormat="1" x14ac:dyDescent="0.2">
      <c r="A764" s="32"/>
      <c r="C764" s="27"/>
    </row>
    <row r="765" spans="1:3" s="4" customFormat="1" x14ac:dyDescent="0.2">
      <c r="A765" s="32"/>
      <c r="C765" s="27"/>
    </row>
    <row r="766" spans="1:3" s="4" customFormat="1" x14ac:dyDescent="0.2">
      <c r="A766" s="32"/>
      <c r="C766" s="27"/>
    </row>
    <row r="767" spans="1:3" s="4" customFormat="1" x14ac:dyDescent="0.2">
      <c r="A767" s="32"/>
      <c r="C767" s="27"/>
    </row>
    <row r="768" spans="1:3" s="4" customFormat="1" x14ac:dyDescent="0.2">
      <c r="A768" s="32"/>
      <c r="C768" s="27"/>
    </row>
    <row r="769" spans="1:3" s="4" customFormat="1" x14ac:dyDescent="0.2">
      <c r="A769" s="32"/>
      <c r="C769" s="27"/>
    </row>
    <row r="770" spans="1:3" s="4" customFormat="1" x14ac:dyDescent="0.2">
      <c r="A770" s="32"/>
      <c r="C770" s="27"/>
    </row>
    <row r="771" spans="1:3" s="4" customFormat="1" x14ac:dyDescent="0.2">
      <c r="A771" s="32"/>
      <c r="C771" s="27"/>
    </row>
    <row r="772" spans="1:3" s="4" customFormat="1" x14ac:dyDescent="0.2">
      <c r="A772" s="32"/>
      <c r="C772" s="27"/>
    </row>
    <row r="773" spans="1:3" s="4" customFormat="1" x14ac:dyDescent="0.2">
      <c r="A773" s="32"/>
      <c r="C773" s="27"/>
    </row>
    <row r="774" spans="1:3" s="4" customFormat="1" x14ac:dyDescent="0.2">
      <c r="A774" s="32"/>
      <c r="C774" s="27"/>
    </row>
    <row r="775" spans="1:3" s="4" customFormat="1" x14ac:dyDescent="0.2">
      <c r="A775" s="32"/>
      <c r="C775" s="27"/>
    </row>
    <row r="776" spans="1:3" s="4" customFormat="1" x14ac:dyDescent="0.2">
      <c r="A776" s="32"/>
      <c r="C776" s="27"/>
    </row>
    <row r="777" spans="1:3" s="4" customFormat="1" x14ac:dyDescent="0.2">
      <c r="A777" s="32"/>
      <c r="C777" s="27"/>
    </row>
    <row r="778" spans="1:3" s="4" customFormat="1" x14ac:dyDescent="0.2">
      <c r="A778" s="32"/>
      <c r="C778" s="27"/>
    </row>
    <row r="779" spans="1:3" s="4" customFormat="1" x14ac:dyDescent="0.2">
      <c r="A779" s="32"/>
      <c r="C779" s="27"/>
    </row>
    <row r="780" spans="1:3" s="4" customFormat="1" x14ac:dyDescent="0.2">
      <c r="A780" s="32"/>
      <c r="C780" s="27"/>
    </row>
    <row r="781" spans="1:3" s="4" customFormat="1" x14ac:dyDescent="0.2">
      <c r="A781" s="32"/>
      <c r="C781" s="27"/>
    </row>
    <row r="782" spans="1:3" s="4" customFormat="1" x14ac:dyDescent="0.2">
      <c r="A782" s="32"/>
      <c r="C782" s="27"/>
    </row>
    <row r="783" spans="1:3" s="4" customFormat="1" x14ac:dyDescent="0.2">
      <c r="A783" s="32"/>
      <c r="C783" s="27"/>
    </row>
    <row r="784" spans="1:3" s="4" customFormat="1" x14ac:dyDescent="0.2">
      <c r="A784" s="32"/>
      <c r="C784" s="27"/>
    </row>
    <row r="785" spans="1:3" s="4" customFormat="1" x14ac:dyDescent="0.2">
      <c r="A785" s="32"/>
      <c r="C785" s="27"/>
    </row>
    <row r="786" spans="1:3" s="4" customFormat="1" x14ac:dyDescent="0.2">
      <c r="A786" s="32"/>
      <c r="C786" s="27"/>
    </row>
    <row r="787" spans="1:3" s="4" customFormat="1" x14ac:dyDescent="0.2">
      <c r="A787" s="32"/>
      <c r="C787" s="27"/>
    </row>
    <row r="788" spans="1:3" s="4" customFormat="1" x14ac:dyDescent="0.2">
      <c r="A788" s="32"/>
      <c r="C788" s="27"/>
    </row>
    <row r="789" spans="1:3" s="4" customFormat="1" x14ac:dyDescent="0.2">
      <c r="A789" s="32"/>
      <c r="C789" s="27"/>
    </row>
    <row r="790" spans="1:3" s="4" customFormat="1" x14ac:dyDescent="0.2">
      <c r="A790" s="32"/>
      <c r="C790" s="27"/>
    </row>
    <row r="791" spans="1:3" s="4" customFormat="1" x14ac:dyDescent="0.2">
      <c r="A791" s="32"/>
      <c r="C791" s="27"/>
    </row>
    <row r="792" spans="1:3" s="4" customFormat="1" x14ac:dyDescent="0.2">
      <c r="A792" s="32"/>
      <c r="C792" s="27"/>
    </row>
    <row r="793" spans="1:3" s="4" customFormat="1" x14ac:dyDescent="0.2">
      <c r="A793" s="32"/>
      <c r="C793" s="27"/>
    </row>
    <row r="794" spans="1:3" s="4" customFormat="1" x14ac:dyDescent="0.2">
      <c r="A794" s="32"/>
      <c r="C794" s="27"/>
    </row>
    <row r="795" spans="1:3" s="4" customFormat="1" x14ac:dyDescent="0.2">
      <c r="A795" s="32"/>
      <c r="C795" s="27"/>
    </row>
    <row r="796" spans="1:3" s="4" customFormat="1" x14ac:dyDescent="0.2">
      <c r="A796" s="32"/>
      <c r="C796" s="27"/>
    </row>
    <row r="797" spans="1:3" s="4" customFormat="1" x14ac:dyDescent="0.2">
      <c r="A797" s="32"/>
      <c r="C797" s="27"/>
    </row>
    <row r="798" spans="1:3" s="4" customFormat="1" x14ac:dyDescent="0.2">
      <c r="A798" s="32"/>
      <c r="C798" s="27"/>
    </row>
    <row r="799" spans="1:3" s="4" customFormat="1" x14ac:dyDescent="0.2">
      <c r="A799" s="32"/>
      <c r="C799" s="27"/>
    </row>
    <row r="800" spans="1:3" s="4" customFormat="1" x14ac:dyDescent="0.2">
      <c r="A800" s="32"/>
      <c r="C800" s="27"/>
    </row>
    <row r="801" spans="1:3" s="4" customFormat="1" x14ac:dyDescent="0.2">
      <c r="A801" s="32"/>
      <c r="C801" s="27"/>
    </row>
    <row r="802" spans="1:3" s="4" customFormat="1" x14ac:dyDescent="0.2">
      <c r="A802" s="32"/>
      <c r="C802" s="27"/>
    </row>
    <row r="803" spans="1:3" s="4" customFormat="1" x14ac:dyDescent="0.2">
      <c r="A803" s="32"/>
      <c r="C803" s="27"/>
    </row>
    <row r="804" spans="1:3" s="4" customFormat="1" x14ac:dyDescent="0.2">
      <c r="A804" s="32"/>
      <c r="C804" s="27"/>
    </row>
    <row r="805" spans="1:3" s="4" customFormat="1" x14ac:dyDescent="0.2">
      <c r="A805" s="32"/>
      <c r="C805" s="27"/>
    </row>
    <row r="806" spans="1:3" s="4" customFormat="1" x14ac:dyDescent="0.2">
      <c r="A806" s="32"/>
      <c r="C806" s="27"/>
    </row>
    <row r="807" spans="1:3" s="4" customFormat="1" x14ac:dyDescent="0.2">
      <c r="A807" s="32"/>
      <c r="C807" s="27"/>
    </row>
    <row r="808" spans="1:3" s="4" customFormat="1" x14ac:dyDescent="0.2">
      <c r="A808" s="32"/>
      <c r="C808" s="27"/>
    </row>
    <row r="809" spans="1:3" s="4" customFormat="1" x14ac:dyDescent="0.2">
      <c r="A809" s="32"/>
      <c r="C809" s="27"/>
    </row>
    <row r="810" spans="1:3" s="4" customFormat="1" x14ac:dyDescent="0.2">
      <c r="A810" s="32"/>
      <c r="C810" s="27"/>
    </row>
    <row r="811" spans="1:3" s="4" customFormat="1" x14ac:dyDescent="0.2">
      <c r="A811" s="32"/>
      <c r="C811" s="27"/>
    </row>
    <row r="812" spans="1:3" s="4" customFormat="1" x14ac:dyDescent="0.2">
      <c r="A812" s="32"/>
      <c r="C812" s="27"/>
    </row>
    <row r="813" spans="1:3" s="4" customFormat="1" x14ac:dyDescent="0.2">
      <c r="A813" s="32"/>
      <c r="C813" s="27"/>
    </row>
    <row r="814" spans="1:3" s="4" customFormat="1" x14ac:dyDescent="0.2">
      <c r="A814" s="32"/>
      <c r="C814" s="27"/>
    </row>
    <row r="815" spans="1:3" s="4" customFormat="1" x14ac:dyDescent="0.2">
      <c r="A815" s="32"/>
      <c r="C815" s="27"/>
    </row>
    <row r="816" spans="1:3" s="4" customFormat="1" x14ac:dyDescent="0.2">
      <c r="A816" s="32"/>
      <c r="C816" s="27"/>
    </row>
    <row r="817" spans="1:3" s="4" customFormat="1" x14ac:dyDescent="0.2">
      <c r="A817" s="32"/>
      <c r="C817" s="27"/>
    </row>
    <row r="818" spans="1:3" s="4" customFormat="1" x14ac:dyDescent="0.2">
      <c r="A818" s="32"/>
      <c r="C818" s="27"/>
    </row>
    <row r="819" spans="1:3" s="4" customFormat="1" x14ac:dyDescent="0.2">
      <c r="A819" s="32"/>
      <c r="C819" s="27"/>
    </row>
    <row r="820" spans="1:3" s="4" customFormat="1" x14ac:dyDescent="0.2">
      <c r="A820" s="32"/>
      <c r="C820" s="27"/>
    </row>
    <row r="821" spans="1:3" s="4" customFormat="1" x14ac:dyDescent="0.2">
      <c r="A821" s="32"/>
      <c r="C821" s="27"/>
    </row>
    <row r="822" spans="1:3" s="4" customFormat="1" x14ac:dyDescent="0.2">
      <c r="A822" s="32"/>
      <c r="C822" s="27"/>
    </row>
    <row r="823" spans="1:3" s="4" customFormat="1" x14ac:dyDescent="0.2">
      <c r="A823" s="32"/>
      <c r="C823" s="27"/>
    </row>
    <row r="824" spans="1:3" s="4" customFormat="1" x14ac:dyDescent="0.2">
      <c r="A824" s="32"/>
      <c r="C824" s="27"/>
    </row>
    <row r="825" spans="1:3" s="4" customFormat="1" x14ac:dyDescent="0.2">
      <c r="A825" s="32"/>
      <c r="C825" s="27"/>
    </row>
    <row r="826" spans="1:3" s="4" customFormat="1" x14ac:dyDescent="0.2">
      <c r="A826" s="32"/>
      <c r="C826" s="27"/>
    </row>
    <row r="827" spans="1:3" s="4" customFormat="1" x14ac:dyDescent="0.2">
      <c r="A827" s="32"/>
      <c r="C827" s="27"/>
    </row>
    <row r="828" spans="1:3" s="4" customFormat="1" x14ac:dyDescent="0.2">
      <c r="A828" s="32"/>
      <c r="C828" s="27"/>
    </row>
    <row r="829" spans="1:3" s="4" customFormat="1" x14ac:dyDescent="0.2">
      <c r="A829" s="32"/>
      <c r="C829" s="27"/>
    </row>
    <row r="830" spans="1:3" s="4" customFormat="1" x14ac:dyDescent="0.2">
      <c r="A830" s="32"/>
      <c r="C830" s="27"/>
    </row>
    <row r="831" spans="1:3" s="4" customFormat="1" x14ac:dyDescent="0.2">
      <c r="A831" s="32"/>
      <c r="C831" s="27"/>
    </row>
    <row r="832" spans="1:3" s="4" customFormat="1" x14ac:dyDescent="0.2">
      <c r="A832" s="32"/>
      <c r="C832" s="27"/>
    </row>
    <row r="833" spans="1:3" s="4" customFormat="1" x14ac:dyDescent="0.2">
      <c r="A833" s="32"/>
      <c r="C833" s="27"/>
    </row>
    <row r="834" spans="1:3" s="4" customFormat="1" x14ac:dyDescent="0.2">
      <c r="A834" s="32"/>
      <c r="C834" s="27"/>
    </row>
    <row r="835" spans="1:3" s="4" customFormat="1" x14ac:dyDescent="0.2">
      <c r="A835" s="32"/>
      <c r="C835" s="27"/>
    </row>
    <row r="836" spans="1:3" s="4" customFormat="1" x14ac:dyDescent="0.2">
      <c r="A836" s="32"/>
      <c r="C836" s="27"/>
    </row>
    <row r="837" spans="1:3" s="4" customFormat="1" x14ac:dyDescent="0.2">
      <c r="A837" s="32"/>
      <c r="C837" s="27"/>
    </row>
    <row r="838" spans="1:3" s="4" customFormat="1" x14ac:dyDescent="0.2">
      <c r="A838" s="32"/>
      <c r="C838" s="27"/>
    </row>
    <row r="839" spans="1:3" s="4" customFormat="1" x14ac:dyDescent="0.2">
      <c r="A839" s="32"/>
      <c r="C839" s="27"/>
    </row>
    <row r="840" spans="1:3" s="4" customFormat="1" x14ac:dyDescent="0.2">
      <c r="A840" s="32"/>
      <c r="C840" s="27"/>
    </row>
    <row r="841" spans="1:3" s="4" customFormat="1" x14ac:dyDescent="0.2">
      <c r="A841" s="32"/>
      <c r="C841" s="27"/>
    </row>
    <row r="842" spans="1:3" s="4" customFormat="1" x14ac:dyDescent="0.2">
      <c r="A842" s="32"/>
      <c r="C842" s="27"/>
    </row>
    <row r="843" spans="1:3" s="4" customFormat="1" x14ac:dyDescent="0.2">
      <c r="A843" s="32"/>
      <c r="C843" s="27"/>
    </row>
    <row r="844" spans="1:3" s="4" customFormat="1" x14ac:dyDescent="0.2">
      <c r="A844" s="32"/>
      <c r="C844" s="27"/>
    </row>
    <row r="845" spans="1:3" s="4" customFormat="1" x14ac:dyDescent="0.2">
      <c r="A845" s="32"/>
      <c r="C845" s="27"/>
    </row>
    <row r="846" spans="1:3" s="4" customFormat="1" x14ac:dyDescent="0.2">
      <c r="A846" s="32"/>
      <c r="C846" s="27"/>
    </row>
    <row r="847" spans="1:3" s="4" customFormat="1" x14ac:dyDescent="0.2">
      <c r="A847" s="32"/>
      <c r="C847" s="27"/>
    </row>
    <row r="848" spans="1:3" s="4" customFormat="1" x14ac:dyDescent="0.2">
      <c r="A848" s="32"/>
      <c r="C848" s="27"/>
    </row>
    <row r="849" spans="1:3" s="4" customFormat="1" x14ac:dyDescent="0.2">
      <c r="A849" s="32"/>
      <c r="C849" s="27"/>
    </row>
    <row r="850" spans="1:3" s="4" customFormat="1" x14ac:dyDescent="0.2">
      <c r="A850" s="32"/>
      <c r="C850" s="27"/>
    </row>
    <row r="851" spans="1:3" s="4" customFormat="1" x14ac:dyDescent="0.2">
      <c r="A851" s="32"/>
      <c r="C851" s="27"/>
    </row>
    <row r="852" spans="1:3" s="4" customFormat="1" x14ac:dyDescent="0.2">
      <c r="A852" s="32"/>
      <c r="C852" s="27"/>
    </row>
    <row r="853" spans="1:3" s="4" customFormat="1" x14ac:dyDescent="0.2">
      <c r="A853" s="32"/>
      <c r="C853" s="27"/>
    </row>
    <row r="854" spans="1:3" s="4" customFormat="1" x14ac:dyDescent="0.2">
      <c r="A854" s="32"/>
      <c r="C854" s="27"/>
    </row>
    <row r="855" spans="1:3" s="4" customFormat="1" x14ac:dyDescent="0.2">
      <c r="A855" s="32"/>
      <c r="C855" s="27"/>
    </row>
    <row r="856" spans="1:3" s="4" customFormat="1" x14ac:dyDescent="0.2">
      <c r="A856" s="32"/>
      <c r="C856" s="27"/>
    </row>
    <row r="857" spans="1:3" s="4" customFormat="1" x14ac:dyDescent="0.2">
      <c r="A857" s="32"/>
      <c r="C857" s="27"/>
    </row>
    <row r="858" spans="1:3" s="4" customFormat="1" x14ac:dyDescent="0.2">
      <c r="A858" s="32"/>
      <c r="C858" s="27"/>
    </row>
    <row r="859" spans="1:3" s="4" customFormat="1" x14ac:dyDescent="0.2">
      <c r="A859" s="32"/>
      <c r="C859" s="27"/>
    </row>
    <row r="860" spans="1:3" s="4" customFormat="1" x14ac:dyDescent="0.2">
      <c r="A860" s="32"/>
      <c r="C860" s="27"/>
    </row>
    <row r="861" spans="1:3" s="4" customFormat="1" x14ac:dyDescent="0.2">
      <c r="A861" s="32"/>
      <c r="C861" s="27"/>
    </row>
    <row r="862" spans="1:3" s="4" customFormat="1" x14ac:dyDescent="0.2">
      <c r="A862" s="32"/>
      <c r="C862" s="27"/>
    </row>
    <row r="863" spans="1:3" s="4" customFormat="1" x14ac:dyDescent="0.2">
      <c r="A863" s="32"/>
      <c r="C863" s="27"/>
    </row>
    <row r="864" spans="1:3" s="4" customFormat="1" x14ac:dyDescent="0.2">
      <c r="A864" s="32"/>
      <c r="C864" s="27"/>
    </row>
    <row r="865" spans="1:3" s="4" customFormat="1" x14ac:dyDescent="0.2">
      <c r="A865" s="32"/>
      <c r="C865" s="27"/>
    </row>
    <row r="866" spans="1:3" s="4" customFormat="1" x14ac:dyDescent="0.2">
      <c r="A866" s="32"/>
      <c r="C866" s="27"/>
    </row>
    <row r="867" spans="1:3" s="4" customFormat="1" x14ac:dyDescent="0.2">
      <c r="A867" s="32"/>
      <c r="C867" s="27"/>
    </row>
    <row r="868" spans="1:3" s="4" customFormat="1" x14ac:dyDescent="0.2">
      <c r="A868" s="32"/>
      <c r="C868" s="27"/>
    </row>
    <row r="869" spans="1:3" s="4" customFormat="1" x14ac:dyDescent="0.2">
      <c r="A869" s="32"/>
      <c r="C869" s="27"/>
    </row>
    <row r="870" spans="1:3" s="4" customFormat="1" x14ac:dyDescent="0.2">
      <c r="A870" s="32"/>
      <c r="C870" s="27"/>
    </row>
    <row r="871" spans="1:3" s="4" customFormat="1" x14ac:dyDescent="0.2">
      <c r="A871" s="32"/>
      <c r="C871" s="27"/>
    </row>
    <row r="872" spans="1:3" s="4" customFormat="1" x14ac:dyDescent="0.2">
      <c r="A872" s="32"/>
      <c r="C872" s="27"/>
    </row>
    <row r="873" spans="1:3" s="4" customFormat="1" x14ac:dyDescent="0.2">
      <c r="A873" s="32"/>
      <c r="C873" s="27"/>
    </row>
    <row r="874" spans="1:3" s="4" customFormat="1" x14ac:dyDescent="0.2">
      <c r="A874" s="32"/>
      <c r="C874" s="27"/>
    </row>
    <row r="875" spans="1:3" s="4" customFormat="1" x14ac:dyDescent="0.2">
      <c r="A875" s="32"/>
      <c r="C875" s="27"/>
    </row>
    <row r="876" spans="1:3" s="4" customFormat="1" x14ac:dyDescent="0.2">
      <c r="A876" s="32"/>
      <c r="C876" s="27"/>
    </row>
    <row r="877" spans="1:3" s="4" customFormat="1" x14ac:dyDescent="0.2">
      <c r="A877" s="32"/>
      <c r="C877" s="27"/>
    </row>
    <row r="878" spans="1:3" s="4" customFormat="1" x14ac:dyDescent="0.2">
      <c r="A878" s="32"/>
      <c r="C878" s="27"/>
    </row>
    <row r="879" spans="1:3" s="4" customFormat="1" x14ac:dyDescent="0.2">
      <c r="A879" s="32"/>
      <c r="C879" s="27"/>
    </row>
    <row r="880" spans="1:3" s="4" customFormat="1" x14ac:dyDescent="0.2">
      <c r="A880" s="32"/>
      <c r="C880" s="27"/>
    </row>
    <row r="881" spans="1:3" s="4" customFormat="1" x14ac:dyDescent="0.2">
      <c r="A881" s="32"/>
      <c r="C881" s="27"/>
    </row>
    <row r="882" spans="1:3" s="4" customFormat="1" x14ac:dyDescent="0.2">
      <c r="A882" s="32"/>
      <c r="C882" s="27"/>
    </row>
    <row r="883" spans="1:3" s="4" customFormat="1" x14ac:dyDescent="0.2">
      <c r="A883" s="32"/>
      <c r="C883" s="27"/>
    </row>
    <row r="884" spans="1:3" s="4" customFormat="1" x14ac:dyDescent="0.2">
      <c r="A884" s="32"/>
      <c r="C884" s="27"/>
    </row>
    <row r="885" spans="1:3" s="4" customFormat="1" x14ac:dyDescent="0.2">
      <c r="A885" s="32"/>
      <c r="C885" s="27"/>
    </row>
    <row r="886" spans="1:3" s="4" customFormat="1" x14ac:dyDescent="0.2">
      <c r="A886" s="32"/>
      <c r="C886" s="27"/>
    </row>
    <row r="887" spans="1:3" s="4" customFormat="1" x14ac:dyDescent="0.2">
      <c r="A887" s="32"/>
      <c r="C887" s="27"/>
    </row>
    <row r="888" spans="1:3" s="4" customFormat="1" x14ac:dyDescent="0.2">
      <c r="A888" s="32"/>
      <c r="C888" s="27"/>
    </row>
    <row r="889" spans="1:3" s="4" customFormat="1" x14ac:dyDescent="0.2">
      <c r="A889" s="32"/>
      <c r="C889" s="27"/>
    </row>
    <row r="890" spans="1:3" s="4" customFormat="1" x14ac:dyDescent="0.2">
      <c r="A890" s="32"/>
      <c r="C890" s="27"/>
    </row>
    <row r="891" spans="1:3" s="4" customFormat="1" x14ac:dyDescent="0.2">
      <c r="A891" s="32"/>
      <c r="C891" s="27"/>
    </row>
    <row r="892" spans="1:3" s="4" customFormat="1" x14ac:dyDescent="0.2">
      <c r="A892" s="32"/>
      <c r="C892" s="27"/>
    </row>
    <row r="893" spans="1:3" s="4" customFormat="1" x14ac:dyDescent="0.2">
      <c r="A893" s="32"/>
      <c r="C893" s="27"/>
    </row>
    <row r="894" spans="1:3" s="4" customFormat="1" x14ac:dyDescent="0.2">
      <c r="A894" s="32"/>
      <c r="C894" s="27"/>
    </row>
    <row r="895" spans="1:3" s="4" customFormat="1" x14ac:dyDescent="0.2">
      <c r="A895" s="32"/>
      <c r="C895" s="27"/>
    </row>
    <row r="896" spans="1:3" s="4" customFormat="1" x14ac:dyDescent="0.2">
      <c r="A896" s="32"/>
      <c r="C896" s="27"/>
    </row>
    <row r="897" spans="1:3" s="4" customFormat="1" x14ac:dyDescent="0.2">
      <c r="A897" s="32"/>
      <c r="C897" s="27"/>
    </row>
    <row r="898" spans="1:3" s="4" customFormat="1" x14ac:dyDescent="0.2">
      <c r="A898" s="32"/>
      <c r="C898" s="27"/>
    </row>
    <row r="899" spans="1:3" s="4" customFormat="1" x14ac:dyDescent="0.2">
      <c r="A899" s="32"/>
      <c r="C899" s="27"/>
    </row>
    <row r="900" spans="1:3" s="4" customFormat="1" x14ac:dyDescent="0.2">
      <c r="A900" s="32"/>
      <c r="C900" s="27"/>
    </row>
    <row r="901" spans="1:3" s="4" customFormat="1" x14ac:dyDescent="0.2">
      <c r="A901" s="32"/>
      <c r="C901" s="27"/>
    </row>
    <row r="902" spans="1:3" s="4" customFormat="1" x14ac:dyDescent="0.2">
      <c r="A902" s="32"/>
      <c r="C902" s="27"/>
    </row>
    <row r="903" spans="1:3" s="4" customFormat="1" x14ac:dyDescent="0.2">
      <c r="A903" s="32"/>
      <c r="C903" s="27"/>
    </row>
    <row r="904" spans="1:3" s="4" customFormat="1" x14ac:dyDescent="0.2">
      <c r="A904" s="32"/>
      <c r="C904" s="27"/>
    </row>
    <row r="905" spans="1:3" s="4" customFormat="1" x14ac:dyDescent="0.2">
      <c r="A905" s="32"/>
      <c r="C905" s="27"/>
    </row>
    <row r="906" spans="1:3" s="4" customFormat="1" x14ac:dyDescent="0.2">
      <c r="A906" s="32"/>
      <c r="C906" s="27"/>
    </row>
    <row r="907" spans="1:3" s="4" customFormat="1" x14ac:dyDescent="0.2">
      <c r="A907" s="32"/>
      <c r="C907" s="27"/>
    </row>
    <row r="908" spans="1:3" s="4" customFormat="1" x14ac:dyDescent="0.2">
      <c r="A908" s="32"/>
      <c r="C908" s="27"/>
    </row>
    <row r="909" spans="1:3" s="4" customFormat="1" x14ac:dyDescent="0.2">
      <c r="A909" s="32"/>
      <c r="C909" s="27"/>
    </row>
    <row r="910" spans="1:3" s="4" customFormat="1" x14ac:dyDescent="0.2">
      <c r="A910" s="32"/>
      <c r="C910" s="27"/>
    </row>
    <row r="911" spans="1:3" s="4" customFormat="1" x14ac:dyDescent="0.2">
      <c r="A911" s="32"/>
      <c r="C911" s="27"/>
    </row>
    <row r="912" spans="1:3" s="4" customFormat="1" x14ac:dyDescent="0.2">
      <c r="A912" s="32"/>
      <c r="C912" s="27"/>
    </row>
    <row r="913" spans="1:3" s="4" customFormat="1" x14ac:dyDescent="0.2">
      <c r="A913" s="32"/>
      <c r="C913" s="27"/>
    </row>
    <row r="914" spans="1:3" s="4" customFormat="1" x14ac:dyDescent="0.2">
      <c r="A914" s="32"/>
      <c r="C914" s="27"/>
    </row>
    <row r="915" spans="1:3" s="4" customFormat="1" x14ac:dyDescent="0.2">
      <c r="A915" s="32"/>
      <c r="C915" s="27"/>
    </row>
    <row r="916" spans="1:3" s="4" customFormat="1" x14ac:dyDescent="0.2">
      <c r="A916" s="32"/>
      <c r="C916" s="27"/>
    </row>
    <row r="917" spans="1:3" s="4" customFormat="1" x14ac:dyDescent="0.2">
      <c r="A917" s="32"/>
      <c r="C917" s="27"/>
    </row>
    <row r="918" spans="1:3" s="4" customFormat="1" x14ac:dyDescent="0.2">
      <c r="A918" s="32"/>
      <c r="C918" s="27"/>
    </row>
    <row r="919" spans="1:3" s="4" customFormat="1" x14ac:dyDescent="0.2">
      <c r="A919" s="32"/>
      <c r="C919" s="27"/>
    </row>
    <row r="920" spans="1:3" s="4" customFormat="1" x14ac:dyDescent="0.2">
      <c r="A920" s="32"/>
      <c r="C920" s="27"/>
    </row>
    <row r="921" spans="1:3" s="4" customFormat="1" x14ac:dyDescent="0.2">
      <c r="A921" s="32"/>
      <c r="C921" s="27"/>
    </row>
    <row r="922" spans="1:3" s="4" customFormat="1" x14ac:dyDescent="0.2">
      <c r="A922" s="32"/>
      <c r="C922" s="27"/>
    </row>
    <row r="923" spans="1:3" s="4" customFormat="1" x14ac:dyDescent="0.2">
      <c r="A923" s="32"/>
      <c r="C923" s="27"/>
    </row>
    <row r="924" spans="1:3" s="4" customFormat="1" x14ac:dyDescent="0.2">
      <c r="A924" s="32"/>
      <c r="C924" s="27"/>
    </row>
    <row r="925" spans="1:3" s="4" customFormat="1" x14ac:dyDescent="0.2">
      <c r="A925" s="32"/>
      <c r="C925" s="27"/>
    </row>
    <row r="926" spans="1:3" s="4" customFormat="1" x14ac:dyDescent="0.2">
      <c r="A926" s="32"/>
      <c r="C926" s="27"/>
    </row>
    <row r="927" spans="1:3" s="4" customFormat="1" x14ac:dyDescent="0.2">
      <c r="A927" s="32"/>
      <c r="C927" s="27"/>
    </row>
    <row r="928" spans="1:3" s="4" customFormat="1" x14ac:dyDescent="0.2">
      <c r="A928" s="32"/>
      <c r="C928" s="27"/>
    </row>
    <row r="929" spans="1:3" s="4" customFormat="1" x14ac:dyDescent="0.2">
      <c r="A929" s="32"/>
      <c r="C929" s="27"/>
    </row>
    <row r="930" spans="1:3" s="4" customFormat="1" x14ac:dyDescent="0.2">
      <c r="A930" s="32"/>
      <c r="C930" s="27"/>
    </row>
    <row r="931" spans="1:3" s="4" customFormat="1" x14ac:dyDescent="0.2">
      <c r="A931" s="32"/>
      <c r="C931" s="27"/>
    </row>
    <row r="932" spans="1:3" s="4" customFormat="1" x14ac:dyDescent="0.2">
      <c r="A932" s="32"/>
      <c r="C932" s="27"/>
    </row>
    <row r="933" spans="1:3" s="4" customFormat="1" x14ac:dyDescent="0.2">
      <c r="A933" s="32"/>
      <c r="C933" s="27"/>
    </row>
    <row r="934" spans="1:3" s="4" customFormat="1" x14ac:dyDescent="0.2">
      <c r="A934" s="32"/>
      <c r="C934" s="27"/>
    </row>
    <row r="935" spans="1:3" s="4" customFormat="1" x14ac:dyDescent="0.2">
      <c r="A935" s="32"/>
      <c r="C935" s="27"/>
    </row>
    <row r="936" spans="1:3" s="4" customFormat="1" x14ac:dyDescent="0.2">
      <c r="A936" s="32"/>
      <c r="C936" s="27"/>
    </row>
    <row r="937" spans="1:3" s="4" customFormat="1" x14ac:dyDescent="0.2">
      <c r="A937" s="32"/>
      <c r="C937" s="27"/>
    </row>
    <row r="938" spans="1:3" s="4" customFormat="1" x14ac:dyDescent="0.2">
      <c r="A938" s="32"/>
      <c r="C938" s="27"/>
    </row>
    <row r="939" spans="1:3" s="4" customFormat="1" x14ac:dyDescent="0.2">
      <c r="A939" s="32"/>
      <c r="C939" s="27"/>
    </row>
    <row r="940" spans="1:3" s="4" customFormat="1" x14ac:dyDescent="0.2">
      <c r="A940" s="32"/>
      <c r="C940" s="27"/>
    </row>
    <row r="941" spans="1:3" s="4" customFormat="1" x14ac:dyDescent="0.2">
      <c r="A941" s="32"/>
      <c r="C941" s="27"/>
    </row>
    <row r="942" spans="1:3" s="4" customFormat="1" x14ac:dyDescent="0.2">
      <c r="A942" s="32"/>
      <c r="C942" s="27"/>
    </row>
    <row r="943" spans="1:3" s="4" customFormat="1" x14ac:dyDescent="0.2">
      <c r="A943" s="32"/>
      <c r="C943" s="27"/>
    </row>
    <row r="944" spans="1:3" s="4" customFormat="1" x14ac:dyDescent="0.2">
      <c r="A944" s="32"/>
      <c r="C944" s="27"/>
    </row>
    <row r="945" spans="1:3" s="4" customFormat="1" x14ac:dyDescent="0.2">
      <c r="A945" s="32"/>
      <c r="C945" s="27"/>
    </row>
    <row r="946" spans="1:3" s="4" customFormat="1" x14ac:dyDescent="0.2">
      <c r="A946" s="32"/>
      <c r="C946" s="27"/>
    </row>
    <row r="947" spans="1:3" s="4" customFormat="1" x14ac:dyDescent="0.2">
      <c r="A947" s="32"/>
      <c r="C947" s="27"/>
    </row>
    <row r="948" spans="1:3" s="4" customFormat="1" x14ac:dyDescent="0.2">
      <c r="A948" s="32"/>
      <c r="C948" s="27"/>
    </row>
    <row r="949" spans="1:3" s="4" customFormat="1" x14ac:dyDescent="0.2">
      <c r="A949" s="32"/>
      <c r="C949" s="27"/>
    </row>
    <row r="950" spans="1:3" s="4" customFormat="1" x14ac:dyDescent="0.2">
      <c r="A950" s="32"/>
      <c r="C950" s="27"/>
    </row>
    <row r="951" spans="1:3" s="4" customFormat="1" x14ac:dyDescent="0.2">
      <c r="A951" s="32"/>
      <c r="C951" s="27"/>
    </row>
    <row r="952" spans="1:3" s="4" customFormat="1" x14ac:dyDescent="0.2">
      <c r="A952" s="32"/>
      <c r="C952" s="27"/>
    </row>
    <row r="953" spans="1:3" s="4" customFormat="1" x14ac:dyDescent="0.2">
      <c r="A953" s="32"/>
      <c r="C953" s="27"/>
    </row>
    <row r="954" spans="1:3" s="4" customFormat="1" x14ac:dyDescent="0.2">
      <c r="A954" s="32"/>
      <c r="C954" s="27"/>
    </row>
    <row r="955" spans="1:3" s="4" customFormat="1" x14ac:dyDescent="0.2">
      <c r="A955" s="32"/>
      <c r="C955" s="27"/>
    </row>
    <row r="956" spans="1:3" s="4" customFormat="1" x14ac:dyDescent="0.2">
      <c r="A956" s="32"/>
      <c r="C956" s="27"/>
    </row>
    <row r="957" spans="1:3" s="4" customFormat="1" x14ac:dyDescent="0.2">
      <c r="A957" s="32"/>
      <c r="C957" s="27"/>
    </row>
    <row r="958" spans="1:3" s="4" customFormat="1" x14ac:dyDescent="0.2">
      <c r="A958" s="32"/>
      <c r="C958" s="27"/>
    </row>
    <row r="959" spans="1:3" s="4" customFormat="1" x14ac:dyDescent="0.2">
      <c r="A959" s="32"/>
      <c r="C959" s="27"/>
    </row>
    <row r="960" spans="1:3" s="4" customFormat="1" x14ac:dyDescent="0.2">
      <c r="A960" s="32"/>
      <c r="C960" s="27"/>
    </row>
    <row r="961" spans="1:3" s="4" customFormat="1" x14ac:dyDescent="0.2">
      <c r="A961" s="32"/>
      <c r="C961" s="27"/>
    </row>
    <row r="962" spans="1:3" s="4" customFormat="1" x14ac:dyDescent="0.2">
      <c r="A962" s="32"/>
      <c r="C962" s="27"/>
    </row>
    <row r="963" spans="1:3" s="4" customFormat="1" x14ac:dyDescent="0.2">
      <c r="A963" s="32"/>
      <c r="C963" s="27"/>
    </row>
    <row r="964" spans="1:3" s="4" customFormat="1" x14ac:dyDescent="0.2">
      <c r="A964" s="32"/>
      <c r="C964" s="27"/>
    </row>
    <row r="965" spans="1:3" s="4" customFormat="1" x14ac:dyDescent="0.2">
      <c r="A965" s="32"/>
      <c r="C965" s="27"/>
    </row>
    <row r="966" spans="1:3" s="4" customFormat="1" x14ac:dyDescent="0.2">
      <c r="A966" s="32"/>
      <c r="C966" s="27"/>
    </row>
    <row r="967" spans="1:3" s="4" customFormat="1" x14ac:dyDescent="0.2">
      <c r="A967" s="32"/>
      <c r="C967" s="27"/>
    </row>
    <row r="968" spans="1:3" s="4" customFormat="1" x14ac:dyDescent="0.2">
      <c r="A968" s="32"/>
      <c r="C968" s="27"/>
    </row>
    <row r="969" spans="1:3" s="4" customFormat="1" x14ac:dyDescent="0.2">
      <c r="A969" s="32"/>
      <c r="C969" s="27"/>
    </row>
    <row r="970" spans="1:3" s="4" customFormat="1" x14ac:dyDescent="0.2">
      <c r="A970" s="32"/>
      <c r="C970" s="27"/>
    </row>
    <row r="971" spans="1:3" s="4" customFormat="1" x14ac:dyDescent="0.2">
      <c r="A971" s="32"/>
      <c r="C971" s="27"/>
    </row>
    <row r="972" spans="1:3" s="4" customFormat="1" x14ac:dyDescent="0.2">
      <c r="A972" s="32"/>
      <c r="C972" s="27"/>
    </row>
    <row r="973" spans="1:3" s="4" customFormat="1" x14ac:dyDescent="0.2">
      <c r="A973" s="32"/>
      <c r="C973" s="27"/>
    </row>
    <row r="974" spans="1:3" s="4" customFormat="1" x14ac:dyDescent="0.2">
      <c r="A974" s="32"/>
      <c r="C974" s="27"/>
    </row>
    <row r="975" spans="1:3" s="4" customFormat="1" x14ac:dyDescent="0.2">
      <c r="A975" s="32"/>
      <c r="C975" s="27"/>
    </row>
    <row r="976" spans="1:3" s="4" customFormat="1" x14ac:dyDescent="0.2">
      <c r="A976" s="32"/>
      <c r="C976" s="27"/>
    </row>
    <row r="977" spans="1:3" s="4" customFormat="1" x14ac:dyDescent="0.2">
      <c r="A977" s="32"/>
      <c r="C977" s="27"/>
    </row>
    <row r="978" spans="1:3" s="4" customFormat="1" x14ac:dyDescent="0.2">
      <c r="A978" s="32"/>
      <c r="C978" s="27"/>
    </row>
    <row r="979" spans="1:3" s="4" customFormat="1" x14ac:dyDescent="0.2">
      <c r="A979" s="32"/>
      <c r="C979" s="27"/>
    </row>
    <row r="980" spans="1:3" s="4" customFormat="1" x14ac:dyDescent="0.2">
      <c r="A980" s="32"/>
      <c r="C980" s="27"/>
    </row>
    <row r="981" spans="1:3" s="4" customFormat="1" x14ac:dyDescent="0.2">
      <c r="A981" s="32"/>
      <c r="C981" s="27"/>
    </row>
    <row r="982" spans="1:3" s="4" customFormat="1" x14ac:dyDescent="0.2">
      <c r="A982" s="32"/>
      <c r="C982" s="27"/>
    </row>
    <row r="983" spans="1:3" s="4" customFormat="1" x14ac:dyDescent="0.2">
      <c r="A983" s="32"/>
      <c r="C983" s="27"/>
    </row>
    <row r="984" spans="1:3" s="4" customFormat="1" x14ac:dyDescent="0.2">
      <c r="A984" s="32"/>
      <c r="C984" s="27"/>
    </row>
    <row r="985" spans="1:3" s="4" customFormat="1" x14ac:dyDescent="0.2">
      <c r="A985" s="32"/>
      <c r="C985" s="27"/>
    </row>
    <row r="986" spans="1:3" s="4" customFormat="1" x14ac:dyDescent="0.2">
      <c r="A986" s="32"/>
      <c r="C986" s="27"/>
    </row>
    <row r="987" spans="1:3" s="4" customFormat="1" x14ac:dyDescent="0.2">
      <c r="A987" s="32"/>
      <c r="C987" s="27"/>
    </row>
    <row r="988" spans="1:3" s="4" customFormat="1" x14ac:dyDescent="0.2">
      <c r="A988" s="32"/>
      <c r="C988" s="27"/>
    </row>
    <row r="989" spans="1:3" s="4" customFormat="1" x14ac:dyDescent="0.2">
      <c r="A989" s="32"/>
      <c r="C989" s="27"/>
    </row>
    <row r="990" spans="1:3" s="4" customFormat="1" x14ac:dyDescent="0.2">
      <c r="A990" s="32"/>
      <c r="C990" s="27"/>
    </row>
    <row r="991" spans="1:3" s="4" customFormat="1" x14ac:dyDescent="0.2">
      <c r="A991" s="32"/>
      <c r="C991" s="27"/>
    </row>
    <row r="992" spans="1:3" s="4" customFormat="1" x14ac:dyDescent="0.2">
      <c r="A992" s="32"/>
      <c r="C992" s="27"/>
    </row>
    <row r="993" spans="1:3" s="4" customFormat="1" x14ac:dyDescent="0.2">
      <c r="A993" s="32"/>
      <c r="C993" s="27"/>
    </row>
    <row r="994" spans="1:3" s="4" customFormat="1" x14ac:dyDescent="0.2">
      <c r="A994" s="32"/>
      <c r="C994" s="27"/>
    </row>
    <row r="995" spans="1:3" s="4" customFormat="1" x14ac:dyDescent="0.2">
      <c r="A995" s="32"/>
      <c r="C995" s="27"/>
    </row>
    <row r="996" spans="1:3" s="4" customFormat="1" x14ac:dyDescent="0.2">
      <c r="A996" s="32"/>
      <c r="C996" s="27"/>
    </row>
    <row r="997" spans="1:3" s="4" customFormat="1" x14ac:dyDescent="0.2">
      <c r="A997" s="32"/>
      <c r="C997" s="27"/>
    </row>
    <row r="998" spans="1:3" s="4" customFormat="1" x14ac:dyDescent="0.2">
      <c r="A998" s="32"/>
      <c r="C998" s="27"/>
    </row>
    <row r="999" spans="1:3" s="4" customFormat="1" x14ac:dyDescent="0.2">
      <c r="A999" s="32"/>
      <c r="C999" s="27"/>
    </row>
    <row r="1000" spans="1:3" s="4" customFormat="1" x14ac:dyDescent="0.2">
      <c r="A1000" s="32"/>
      <c r="C1000" s="27"/>
    </row>
    <row r="1001" spans="1:3" s="4" customFormat="1" x14ac:dyDescent="0.2">
      <c r="A1001" s="32"/>
      <c r="C1001" s="27"/>
    </row>
    <row r="1002" spans="1:3" s="4" customFormat="1" x14ac:dyDescent="0.2">
      <c r="A1002" s="32"/>
      <c r="C1002" s="27"/>
    </row>
    <row r="1003" spans="1:3" s="4" customFormat="1" x14ac:dyDescent="0.2">
      <c r="A1003" s="32"/>
      <c r="C1003" s="27"/>
    </row>
    <row r="1004" spans="1:3" s="4" customFormat="1" x14ac:dyDescent="0.2">
      <c r="A1004" s="32"/>
      <c r="C1004" s="27"/>
    </row>
    <row r="1005" spans="1:3" s="4" customFormat="1" x14ac:dyDescent="0.2">
      <c r="A1005" s="32"/>
      <c r="C1005" s="27"/>
    </row>
    <row r="1006" spans="1:3" s="4" customFormat="1" x14ac:dyDescent="0.2">
      <c r="A1006" s="32"/>
      <c r="C1006" s="27"/>
    </row>
    <row r="1007" spans="1:3" s="4" customFormat="1" x14ac:dyDescent="0.2">
      <c r="A1007" s="32"/>
      <c r="C1007" s="27"/>
    </row>
    <row r="1008" spans="1:3" s="4" customFormat="1" x14ac:dyDescent="0.2">
      <c r="A1008" s="32"/>
      <c r="C1008" s="27"/>
    </row>
    <row r="1009" spans="1:3" s="4" customFormat="1" x14ac:dyDescent="0.2">
      <c r="A1009" s="32"/>
      <c r="C1009" s="27"/>
    </row>
    <row r="1010" spans="1:3" s="4" customFormat="1" x14ac:dyDescent="0.2">
      <c r="A1010" s="32"/>
      <c r="C1010" s="27"/>
    </row>
    <row r="1011" spans="1:3" s="4" customFormat="1" x14ac:dyDescent="0.2">
      <c r="A1011" s="32"/>
      <c r="C1011" s="27"/>
    </row>
    <row r="1012" spans="1:3" s="4" customFormat="1" x14ac:dyDescent="0.2">
      <c r="A1012" s="32"/>
      <c r="C1012" s="27"/>
    </row>
    <row r="1013" spans="1:3" s="4" customFormat="1" x14ac:dyDescent="0.2">
      <c r="A1013" s="32"/>
      <c r="C1013" s="27"/>
    </row>
    <row r="1014" spans="1:3" s="4" customFormat="1" x14ac:dyDescent="0.2">
      <c r="A1014" s="32"/>
      <c r="C1014" s="27"/>
    </row>
    <row r="1015" spans="1:3" s="4" customFormat="1" x14ac:dyDescent="0.2">
      <c r="A1015" s="32"/>
      <c r="C1015" s="27"/>
    </row>
    <row r="1016" spans="1:3" s="4" customFormat="1" x14ac:dyDescent="0.2">
      <c r="A1016" s="32"/>
      <c r="C1016" s="27"/>
    </row>
    <row r="1017" spans="1:3" s="4" customFormat="1" x14ac:dyDescent="0.2">
      <c r="A1017" s="32"/>
      <c r="C1017" s="27"/>
    </row>
    <row r="1018" spans="1:3" s="4" customFormat="1" x14ac:dyDescent="0.2">
      <c r="A1018" s="32"/>
      <c r="C1018" s="27"/>
    </row>
    <row r="1019" spans="1:3" s="4" customFormat="1" x14ac:dyDescent="0.2">
      <c r="A1019" s="32"/>
      <c r="C1019" s="27"/>
    </row>
    <row r="1020" spans="1:3" s="4" customFormat="1" x14ac:dyDescent="0.2">
      <c r="A1020" s="32"/>
      <c r="C1020" s="27"/>
    </row>
    <row r="1021" spans="1:3" s="4" customFormat="1" x14ac:dyDescent="0.2">
      <c r="A1021" s="32"/>
      <c r="C1021" s="27"/>
    </row>
    <row r="1022" spans="1:3" s="4" customFormat="1" x14ac:dyDescent="0.2">
      <c r="A1022" s="32"/>
      <c r="C1022" s="27"/>
    </row>
    <row r="1023" spans="1:3" s="4" customFormat="1" x14ac:dyDescent="0.2">
      <c r="A1023" s="32"/>
      <c r="C1023" s="27"/>
    </row>
    <row r="1024" spans="1:3" s="4" customFormat="1" x14ac:dyDescent="0.2">
      <c r="A1024" s="32"/>
      <c r="C1024" s="27"/>
    </row>
    <row r="1025" spans="1:3" s="4" customFormat="1" x14ac:dyDescent="0.2">
      <c r="A1025" s="32"/>
      <c r="C1025" s="27"/>
    </row>
    <row r="1026" spans="1:3" s="4" customFormat="1" x14ac:dyDescent="0.2">
      <c r="A1026" s="32"/>
      <c r="C1026" s="27"/>
    </row>
    <row r="1027" spans="1:3" s="4" customFormat="1" x14ac:dyDescent="0.2">
      <c r="A1027" s="32"/>
      <c r="C1027" s="27"/>
    </row>
    <row r="1028" spans="1:3" s="4" customFormat="1" x14ac:dyDescent="0.2">
      <c r="A1028" s="32"/>
      <c r="C1028" s="27"/>
    </row>
    <row r="1029" spans="1:3" s="4" customFormat="1" x14ac:dyDescent="0.2">
      <c r="A1029" s="32"/>
      <c r="C1029" s="27"/>
    </row>
    <row r="1030" spans="1:3" s="4" customFormat="1" x14ac:dyDescent="0.2">
      <c r="A1030" s="32"/>
      <c r="C1030" s="27"/>
    </row>
    <row r="1031" spans="1:3" s="4" customFormat="1" x14ac:dyDescent="0.2">
      <c r="A1031" s="32"/>
      <c r="C1031" s="27"/>
    </row>
    <row r="1032" spans="1:3" s="4" customFormat="1" x14ac:dyDescent="0.2">
      <c r="A1032" s="32"/>
      <c r="C1032" s="27"/>
    </row>
    <row r="1033" spans="1:3" s="4" customFormat="1" x14ac:dyDescent="0.2">
      <c r="A1033" s="32"/>
      <c r="C1033" s="27"/>
    </row>
    <row r="1034" spans="1:3" s="4" customFormat="1" x14ac:dyDescent="0.2">
      <c r="A1034" s="32"/>
      <c r="C1034" s="27"/>
    </row>
    <row r="1035" spans="1:3" s="4" customFormat="1" x14ac:dyDescent="0.2">
      <c r="A1035" s="32"/>
      <c r="C1035" s="27"/>
    </row>
    <row r="1036" spans="1:3" s="4" customFormat="1" x14ac:dyDescent="0.2">
      <c r="A1036" s="32"/>
      <c r="C1036" s="27"/>
    </row>
    <row r="1037" spans="1:3" s="4" customFormat="1" x14ac:dyDescent="0.2">
      <c r="A1037" s="32"/>
      <c r="C1037" s="27"/>
    </row>
    <row r="1038" spans="1:3" s="4" customFormat="1" x14ac:dyDescent="0.2">
      <c r="A1038" s="32"/>
      <c r="C1038" s="27"/>
    </row>
    <row r="1039" spans="1:3" s="4" customFormat="1" x14ac:dyDescent="0.2">
      <c r="A1039" s="32"/>
      <c r="C1039" s="27"/>
    </row>
    <row r="1040" spans="1:3" s="4" customFormat="1" x14ac:dyDescent="0.2">
      <c r="A1040" s="32"/>
      <c r="C1040" s="27"/>
    </row>
    <row r="1041" spans="1:3" s="4" customFormat="1" x14ac:dyDescent="0.2">
      <c r="A1041" s="32"/>
      <c r="C1041" s="27"/>
    </row>
    <row r="1042" spans="1:3" s="4" customFormat="1" x14ac:dyDescent="0.2">
      <c r="A1042" s="32"/>
      <c r="C1042" s="27"/>
    </row>
    <row r="1043" spans="1:3" s="4" customFormat="1" x14ac:dyDescent="0.2">
      <c r="A1043" s="32"/>
      <c r="C1043" s="27"/>
    </row>
    <row r="1044" spans="1:3" s="4" customFormat="1" x14ac:dyDescent="0.2">
      <c r="A1044" s="32"/>
      <c r="C1044" s="27"/>
    </row>
    <row r="1045" spans="1:3" s="4" customFormat="1" x14ac:dyDescent="0.2">
      <c r="A1045" s="32"/>
      <c r="C1045" s="27"/>
    </row>
    <row r="1046" spans="1:3" s="4" customFormat="1" x14ac:dyDescent="0.2">
      <c r="A1046" s="32"/>
      <c r="C1046" s="27"/>
    </row>
    <row r="1047" spans="1:3" s="4" customFormat="1" x14ac:dyDescent="0.2">
      <c r="A1047" s="32"/>
      <c r="C1047" s="27"/>
    </row>
    <row r="1048" spans="1:3" s="4" customFormat="1" x14ac:dyDescent="0.2">
      <c r="A1048" s="32"/>
      <c r="C1048" s="27"/>
    </row>
    <row r="1049" spans="1:3" s="4" customFormat="1" x14ac:dyDescent="0.2">
      <c r="A1049" s="32"/>
      <c r="C1049" s="27"/>
    </row>
    <row r="1050" spans="1:3" s="4" customFormat="1" x14ac:dyDescent="0.2">
      <c r="A1050" s="32"/>
      <c r="C1050" s="27"/>
    </row>
    <row r="1051" spans="1:3" s="4" customFormat="1" x14ac:dyDescent="0.2">
      <c r="A1051" s="32"/>
      <c r="C1051" s="27"/>
    </row>
    <row r="1052" spans="1:3" s="4" customFormat="1" x14ac:dyDescent="0.2">
      <c r="A1052" s="32"/>
      <c r="C1052" s="27"/>
    </row>
    <row r="1053" spans="1:3" s="4" customFormat="1" x14ac:dyDescent="0.2">
      <c r="A1053" s="32"/>
      <c r="C1053" s="27"/>
    </row>
    <row r="1054" spans="1:3" s="4" customFormat="1" x14ac:dyDescent="0.2">
      <c r="A1054" s="32"/>
      <c r="C1054" s="27"/>
    </row>
    <row r="1055" spans="1:3" s="4" customFormat="1" x14ac:dyDescent="0.2">
      <c r="A1055" s="32"/>
      <c r="C1055" s="27"/>
    </row>
    <row r="1056" spans="1:3" s="4" customFormat="1" x14ac:dyDescent="0.2">
      <c r="A1056" s="32"/>
      <c r="C1056" s="27"/>
    </row>
    <row r="1057" spans="1:3" s="4" customFormat="1" x14ac:dyDescent="0.2">
      <c r="A1057" s="32"/>
      <c r="C1057" s="27"/>
    </row>
    <row r="1058" spans="1:3" s="4" customFormat="1" x14ac:dyDescent="0.2">
      <c r="A1058" s="32"/>
      <c r="C1058" s="27"/>
    </row>
    <row r="1059" spans="1:3" s="4" customFormat="1" x14ac:dyDescent="0.2">
      <c r="A1059" s="32"/>
      <c r="C1059" s="27"/>
    </row>
    <row r="1060" spans="1:3" s="4" customFormat="1" x14ac:dyDescent="0.2">
      <c r="A1060" s="32"/>
      <c r="C1060" s="27"/>
    </row>
    <row r="1061" spans="1:3" s="4" customFormat="1" x14ac:dyDescent="0.2">
      <c r="A1061" s="32"/>
      <c r="C1061" s="27"/>
    </row>
    <row r="1062" spans="1:3" s="4" customFormat="1" x14ac:dyDescent="0.2">
      <c r="A1062" s="32"/>
      <c r="C1062" s="27"/>
    </row>
    <row r="1063" spans="1:3" s="4" customFormat="1" x14ac:dyDescent="0.2">
      <c r="A1063" s="32"/>
      <c r="C1063" s="27"/>
    </row>
    <row r="1064" spans="1:3" s="4" customFormat="1" x14ac:dyDescent="0.2">
      <c r="A1064" s="32"/>
      <c r="C1064" s="27"/>
    </row>
    <row r="1065" spans="1:3" s="4" customFormat="1" x14ac:dyDescent="0.2">
      <c r="A1065" s="32"/>
      <c r="C1065" s="27"/>
    </row>
    <row r="1066" spans="1:3" s="4" customFormat="1" x14ac:dyDescent="0.2">
      <c r="A1066" s="32"/>
      <c r="C1066" s="27"/>
    </row>
    <row r="1067" spans="1:3" s="4" customFormat="1" x14ac:dyDescent="0.2">
      <c r="A1067" s="32"/>
      <c r="C1067" s="27"/>
    </row>
    <row r="1068" spans="1:3" s="4" customFormat="1" x14ac:dyDescent="0.2">
      <c r="A1068" s="32"/>
      <c r="C1068" s="27"/>
    </row>
    <row r="1069" spans="1:3" s="4" customFormat="1" x14ac:dyDescent="0.2">
      <c r="A1069" s="32"/>
      <c r="C1069" s="27"/>
    </row>
    <row r="1070" spans="1:3" s="4" customFormat="1" x14ac:dyDescent="0.2">
      <c r="A1070" s="32"/>
      <c r="C1070" s="27"/>
    </row>
    <row r="1071" spans="1:3" s="4" customFormat="1" x14ac:dyDescent="0.2">
      <c r="A1071" s="32"/>
      <c r="C1071" s="27"/>
    </row>
    <row r="1072" spans="1:3" s="4" customFormat="1" x14ac:dyDescent="0.2">
      <c r="A1072" s="32"/>
      <c r="C1072" s="27"/>
    </row>
    <row r="1073" spans="1:3" s="4" customFormat="1" x14ac:dyDescent="0.2">
      <c r="A1073" s="32"/>
      <c r="C1073" s="27"/>
    </row>
    <row r="1074" spans="1:3" s="4" customFormat="1" x14ac:dyDescent="0.2">
      <c r="A1074" s="32"/>
      <c r="C1074" s="27"/>
    </row>
    <row r="1075" spans="1:3" s="4" customFormat="1" x14ac:dyDescent="0.2">
      <c r="A1075" s="32"/>
      <c r="C1075" s="27"/>
    </row>
    <row r="1076" spans="1:3" s="4" customFormat="1" x14ac:dyDescent="0.2">
      <c r="A1076" s="32"/>
      <c r="C1076" s="27"/>
    </row>
    <row r="1077" spans="1:3" s="4" customFormat="1" x14ac:dyDescent="0.2">
      <c r="A1077" s="32"/>
      <c r="C1077" s="27"/>
    </row>
    <row r="1078" spans="1:3" s="4" customFormat="1" x14ac:dyDescent="0.2">
      <c r="A1078" s="32"/>
      <c r="C1078" s="27"/>
    </row>
    <row r="1079" spans="1:3" s="4" customFormat="1" x14ac:dyDescent="0.2">
      <c r="A1079" s="32"/>
      <c r="C1079" s="27"/>
    </row>
    <row r="1080" spans="1:3" s="4" customFormat="1" x14ac:dyDescent="0.2">
      <c r="A1080" s="32"/>
      <c r="C1080" s="27"/>
    </row>
    <row r="1081" spans="1:3" s="4" customFormat="1" x14ac:dyDescent="0.2">
      <c r="A1081" s="32"/>
      <c r="C1081" s="27"/>
    </row>
    <row r="1082" spans="1:3" s="4" customFormat="1" x14ac:dyDescent="0.2">
      <c r="A1082" s="32"/>
      <c r="C1082" s="27"/>
    </row>
    <row r="1083" spans="1:3" s="4" customFormat="1" x14ac:dyDescent="0.2">
      <c r="A1083" s="32"/>
      <c r="C1083" s="27"/>
    </row>
    <row r="1084" spans="1:3" s="4" customFormat="1" x14ac:dyDescent="0.2">
      <c r="A1084" s="32"/>
      <c r="C1084" s="27"/>
    </row>
    <row r="1085" spans="1:3" s="4" customFormat="1" x14ac:dyDescent="0.2">
      <c r="A1085" s="32"/>
      <c r="C1085" s="27"/>
    </row>
    <row r="1086" spans="1:3" s="4" customFormat="1" x14ac:dyDescent="0.2">
      <c r="A1086" s="32"/>
      <c r="C1086" s="27"/>
    </row>
    <row r="1087" spans="1:3" s="4" customFormat="1" x14ac:dyDescent="0.2">
      <c r="A1087" s="32"/>
      <c r="C1087" s="27"/>
    </row>
    <row r="1088" spans="1:3" s="4" customFormat="1" x14ac:dyDescent="0.2">
      <c r="A1088" s="32"/>
      <c r="C1088" s="27"/>
    </row>
    <row r="1089" spans="1:3" s="4" customFormat="1" x14ac:dyDescent="0.2">
      <c r="A1089" s="32"/>
      <c r="C1089" s="27"/>
    </row>
    <row r="1090" spans="1:3" s="4" customFormat="1" x14ac:dyDescent="0.2">
      <c r="A1090" s="32"/>
      <c r="C1090" s="27"/>
    </row>
    <row r="1091" spans="1:3" s="4" customFormat="1" x14ac:dyDescent="0.2">
      <c r="A1091" s="32"/>
      <c r="C1091" s="27"/>
    </row>
    <row r="1092" spans="1:3" s="4" customFormat="1" x14ac:dyDescent="0.2">
      <c r="A1092" s="32"/>
      <c r="C1092" s="27"/>
    </row>
    <row r="1093" spans="1:3" s="4" customFormat="1" x14ac:dyDescent="0.2">
      <c r="A1093" s="32"/>
      <c r="C1093" s="27"/>
    </row>
    <row r="1094" spans="1:3" s="4" customFormat="1" x14ac:dyDescent="0.2">
      <c r="A1094" s="32"/>
      <c r="C1094" s="27"/>
    </row>
    <row r="1095" spans="1:3" s="4" customFormat="1" x14ac:dyDescent="0.2">
      <c r="A1095" s="32"/>
      <c r="C1095" s="27"/>
    </row>
    <row r="1096" spans="1:3" s="4" customFormat="1" x14ac:dyDescent="0.2">
      <c r="A1096" s="32"/>
      <c r="C1096" s="27"/>
    </row>
    <row r="1097" spans="1:3" s="4" customFormat="1" x14ac:dyDescent="0.2">
      <c r="A1097" s="32"/>
      <c r="C1097" s="27"/>
    </row>
    <row r="1098" spans="1:3" s="4" customFormat="1" x14ac:dyDescent="0.2">
      <c r="A1098" s="32"/>
      <c r="C1098" s="27"/>
    </row>
    <row r="1099" spans="1:3" s="4" customFormat="1" x14ac:dyDescent="0.2">
      <c r="A1099" s="32"/>
      <c r="C1099" s="27"/>
    </row>
    <row r="1100" spans="1:3" s="4" customFormat="1" x14ac:dyDescent="0.2">
      <c r="A1100" s="32"/>
      <c r="C1100" s="27"/>
    </row>
    <row r="1101" spans="1:3" s="4" customFormat="1" x14ac:dyDescent="0.2">
      <c r="A1101" s="32"/>
      <c r="C1101" s="27"/>
    </row>
    <row r="1102" spans="1:3" s="4" customFormat="1" x14ac:dyDescent="0.2">
      <c r="A1102" s="32"/>
      <c r="C1102" s="27"/>
    </row>
    <row r="1103" spans="1:3" s="4" customFormat="1" x14ac:dyDescent="0.2">
      <c r="A1103" s="32"/>
      <c r="C1103" s="27"/>
    </row>
    <row r="1104" spans="1:3" s="4" customFormat="1" x14ac:dyDescent="0.2">
      <c r="A1104" s="32"/>
      <c r="C1104" s="27"/>
    </row>
    <row r="1105" spans="1:3" s="4" customFormat="1" x14ac:dyDescent="0.2">
      <c r="A1105" s="32"/>
      <c r="C1105" s="27"/>
    </row>
    <row r="1106" spans="1:3" s="4" customFormat="1" x14ac:dyDescent="0.2">
      <c r="A1106" s="32"/>
      <c r="C1106" s="27"/>
    </row>
    <row r="1107" spans="1:3" s="4" customFormat="1" x14ac:dyDescent="0.2">
      <c r="A1107" s="32"/>
      <c r="C1107" s="27"/>
    </row>
    <row r="1108" spans="1:3" s="4" customFormat="1" x14ac:dyDescent="0.2">
      <c r="A1108" s="32"/>
      <c r="C1108" s="27"/>
    </row>
    <row r="1109" spans="1:3" s="4" customFormat="1" x14ac:dyDescent="0.2">
      <c r="A1109" s="32"/>
      <c r="C1109" s="27"/>
    </row>
    <row r="1110" spans="1:3" s="4" customFormat="1" x14ac:dyDescent="0.2">
      <c r="A1110" s="32"/>
      <c r="C1110" s="27"/>
    </row>
    <row r="1111" spans="1:3" s="4" customFormat="1" x14ac:dyDescent="0.2">
      <c r="A1111" s="32"/>
      <c r="C1111" s="27"/>
    </row>
    <row r="1112" spans="1:3" s="4" customFormat="1" x14ac:dyDescent="0.2">
      <c r="A1112" s="32"/>
      <c r="C1112" s="27"/>
    </row>
    <row r="1113" spans="1:3" s="4" customFormat="1" x14ac:dyDescent="0.2">
      <c r="A1113" s="32"/>
      <c r="C1113" s="27"/>
    </row>
    <row r="1114" spans="1:3" s="4" customFormat="1" x14ac:dyDescent="0.2">
      <c r="A1114" s="32"/>
      <c r="C1114" s="27"/>
    </row>
    <row r="1115" spans="1:3" s="4" customFormat="1" x14ac:dyDescent="0.2">
      <c r="A1115" s="32"/>
      <c r="C1115" s="27"/>
    </row>
    <row r="1116" spans="1:3" s="4" customFormat="1" x14ac:dyDescent="0.2">
      <c r="A1116" s="32"/>
      <c r="C1116" s="27"/>
    </row>
    <row r="1117" spans="1:3" s="4" customFormat="1" x14ac:dyDescent="0.2">
      <c r="A1117" s="32"/>
      <c r="C1117" s="27"/>
    </row>
    <row r="1118" spans="1:3" s="4" customFormat="1" x14ac:dyDescent="0.2">
      <c r="A1118" s="32"/>
      <c r="C1118" s="27"/>
    </row>
    <row r="1119" spans="1:3" s="4" customFormat="1" x14ac:dyDescent="0.2">
      <c r="A1119" s="32"/>
      <c r="C1119" s="27"/>
    </row>
    <row r="1120" spans="1:3" s="4" customFormat="1" x14ac:dyDescent="0.2">
      <c r="A1120" s="32"/>
      <c r="C1120" s="27"/>
    </row>
    <row r="1121" spans="1:3" s="4" customFormat="1" x14ac:dyDescent="0.2">
      <c r="A1121" s="32"/>
      <c r="C1121" s="27"/>
    </row>
    <row r="1122" spans="1:3" s="4" customFormat="1" x14ac:dyDescent="0.2">
      <c r="A1122" s="32"/>
      <c r="C1122" s="27"/>
    </row>
    <row r="1123" spans="1:3" s="4" customFormat="1" x14ac:dyDescent="0.2">
      <c r="A1123" s="32"/>
      <c r="C1123" s="27"/>
    </row>
    <row r="1124" spans="1:3" s="4" customFormat="1" x14ac:dyDescent="0.2">
      <c r="A1124" s="32"/>
      <c r="C1124" s="27"/>
    </row>
    <row r="1125" spans="1:3" s="4" customFormat="1" x14ac:dyDescent="0.2">
      <c r="A1125" s="32"/>
      <c r="C1125" s="27"/>
    </row>
    <row r="1126" spans="1:3" s="4" customFormat="1" x14ac:dyDescent="0.2">
      <c r="A1126" s="32"/>
      <c r="C1126" s="27"/>
    </row>
    <row r="1127" spans="1:3" s="4" customFormat="1" x14ac:dyDescent="0.2">
      <c r="A1127" s="32"/>
      <c r="C1127" s="27"/>
    </row>
    <row r="1128" spans="1:3" s="4" customFormat="1" x14ac:dyDescent="0.2">
      <c r="A1128" s="32"/>
      <c r="C1128" s="27"/>
    </row>
    <row r="1129" spans="1:3" s="4" customFormat="1" x14ac:dyDescent="0.2">
      <c r="A1129" s="32"/>
      <c r="C1129" s="27"/>
    </row>
    <row r="1130" spans="1:3" s="4" customFormat="1" x14ac:dyDescent="0.2">
      <c r="A1130" s="32"/>
      <c r="C1130" s="27"/>
    </row>
    <row r="1131" spans="1:3" s="4" customFormat="1" x14ac:dyDescent="0.2">
      <c r="A1131" s="32"/>
      <c r="C1131" s="27"/>
    </row>
    <row r="1132" spans="1:3" s="4" customFormat="1" x14ac:dyDescent="0.2">
      <c r="A1132" s="32"/>
      <c r="C1132" s="27"/>
    </row>
    <row r="1133" spans="1:3" s="4" customFormat="1" x14ac:dyDescent="0.2">
      <c r="A1133" s="32"/>
      <c r="C1133" s="27"/>
    </row>
    <row r="1134" spans="1:3" s="4" customFormat="1" x14ac:dyDescent="0.2">
      <c r="A1134" s="32"/>
      <c r="C1134" s="27"/>
    </row>
    <row r="1135" spans="1:3" s="4" customFormat="1" x14ac:dyDescent="0.2">
      <c r="A1135" s="32"/>
      <c r="C1135" s="27"/>
    </row>
    <row r="1136" spans="1:3" s="4" customFormat="1" x14ac:dyDescent="0.2">
      <c r="A1136" s="32"/>
      <c r="C1136" s="27"/>
    </row>
    <row r="1137" spans="1:3" s="4" customFormat="1" x14ac:dyDescent="0.2">
      <c r="A1137" s="32"/>
      <c r="C1137" s="27"/>
    </row>
    <row r="1138" spans="1:3" s="4" customFormat="1" x14ac:dyDescent="0.2">
      <c r="A1138" s="32"/>
      <c r="C1138" s="27"/>
    </row>
    <row r="1139" spans="1:3" s="4" customFormat="1" x14ac:dyDescent="0.2">
      <c r="A1139" s="32"/>
      <c r="C1139" s="27"/>
    </row>
    <row r="1140" spans="1:3" s="4" customFormat="1" x14ac:dyDescent="0.2">
      <c r="A1140" s="32"/>
      <c r="C1140" s="27"/>
    </row>
    <row r="1141" spans="1:3" s="4" customFormat="1" x14ac:dyDescent="0.2">
      <c r="A1141" s="32"/>
      <c r="C1141" s="27"/>
    </row>
    <row r="1142" spans="1:3" s="4" customFormat="1" x14ac:dyDescent="0.2">
      <c r="A1142" s="32"/>
      <c r="C1142" s="27"/>
    </row>
    <row r="1143" spans="1:3" s="4" customFormat="1" x14ac:dyDescent="0.2">
      <c r="A1143" s="32"/>
      <c r="C1143" s="27"/>
    </row>
    <row r="1144" spans="1:3" s="4" customFormat="1" x14ac:dyDescent="0.2">
      <c r="A1144" s="32"/>
      <c r="C1144" s="27"/>
    </row>
    <row r="1145" spans="1:3" s="4" customFormat="1" x14ac:dyDescent="0.2">
      <c r="A1145" s="32"/>
      <c r="C1145" s="27"/>
    </row>
    <row r="1146" spans="1:3" s="4" customFormat="1" x14ac:dyDescent="0.2">
      <c r="A1146" s="32"/>
      <c r="C1146" s="27"/>
    </row>
    <row r="1147" spans="1:3" s="4" customFormat="1" x14ac:dyDescent="0.2">
      <c r="A1147" s="32"/>
      <c r="C1147" s="27"/>
    </row>
    <row r="1148" spans="1:3" s="4" customFormat="1" x14ac:dyDescent="0.2">
      <c r="A1148" s="32"/>
      <c r="C1148" s="27"/>
    </row>
    <row r="1149" spans="1:3" s="4" customFormat="1" x14ac:dyDescent="0.2">
      <c r="A1149" s="32"/>
      <c r="C1149" s="27"/>
    </row>
    <row r="1150" spans="1:3" s="4" customFormat="1" x14ac:dyDescent="0.2">
      <c r="A1150" s="32"/>
      <c r="C1150" s="27"/>
    </row>
    <row r="1151" spans="1:3" s="4" customFormat="1" x14ac:dyDescent="0.2">
      <c r="A1151" s="32"/>
      <c r="C1151" s="27"/>
    </row>
    <row r="1152" spans="1:3" s="4" customFormat="1" x14ac:dyDescent="0.2">
      <c r="A1152" s="32"/>
      <c r="C1152" s="27"/>
    </row>
    <row r="1153" spans="1:3" s="4" customFormat="1" x14ac:dyDescent="0.2">
      <c r="A1153" s="32"/>
      <c r="C1153" s="27"/>
    </row>
    <row r="1154" spans="1:3" s="4" customFormat="1" x14ac:dyDescent="0.2">
      <c r="A1154" s="32"/>
      <c r="C1154" s="27"/>
    </row>
    <row r="1155" spans="1:3" s="4" customFormat="1" x14ac:dyDescent="0.2">
      <c r="A1155" s="32"/>
      <c r="C1155" s="27"/>
    </row>
    <row r="1156" spans="1:3" s="4" customFormat="1" x14ac:dyDescent="0.2">
      <c r="A1156" s="32"/>
      <c r="C1156" s="27"/>
    </row>
    <row r="1157" spans="1:3" s="4" customFormat="1" x14ac:dyDescent="0.2">
      <c r="A1157" s="32"/>
      <c r="C1157" s="27"/>
    </row>
    <row r="1158" spans="1:3" s="4" customFormat="1" x14ac:dyDescent="0.2">
      <c r="A1158" s="32"/>
      <c r="C1158" s="27"/>
    </row>
    <row r="1159" spans="1:3" s="4" customFormat="1" x14ac:dyDescent="0.2">
      <c r="A1159" s="32"/>
      <c r="C1159" s="27"/>
    </row>
    <row r="1160" spans="1:3" s="4" customFormat="1" x14ac:dyDescent="0.2">
      <c r="A1160" s="32"/>
      <c r="C1160" s="27"/>
    </row>
    <row r="1161" spans="1:3" s="4" customFormat="1" x14ac:dyDescent="0.2">
      <c r="A1161" s="32"/>
      <c r="C1161" s="27"/>
    </row>
    <row r="1162" spans="1:3" s="4" customFormat="1" x14ac:dyDescent="0.2">
      <c r="A1162" s="32"/>
      <c r="C1162" s="27"/>
    </row>
    <row r="1163" spans="1:3" s="4" customFormat="1" x14ac:dyDescent="0.2">
      <c r="A1163" s="32"/>
      <c r="C1163" s="27"/>
    </row>
    <row r="1164" spans="1:3" s="4" customFormat="1" x14ac:dyDescent="0.2">
      <c r="A1164" s="32"/>
      <c r="C1164" s="27"/>
    </row>
    <row r="1165" spans="1:3" s="4" customFormat="1" x14ac:dyDescent="0.2">
      <c r="A1165" s="32"/>
      <c r="C1165" s="27"/>
    </row>
    <row r="1166" spans="1:3" s="4" customFormat="1" x14ac:dyDescent="0.2">
      <c r="A1166" s="32"/>
      <c r="C1166" s="27"/>
    </row>
    <row r="1167" spans="1:3" s="4" customFormat="1" x14ac:dyDescent="0.2">
      <c r="A1167" s="32"/>
      <c r="C1167" s="27"/>
    </row>
    <row r="1168" spans="1:3" s="4" customFormat="1" x14ac:dyDescent="0.2">
      <c r="A1168" s="32"/>
      <c r="C1168" s="27"/>
    </row>
    <row r="1169" spans="1:3" s="4" customFormat="1" x14ac:dyDescent="0.2">
      <c r="A1169" s="32"/>
      <c r="C1169" s="27"/>
    </row>
    <row r="1170" spans="1:3" s="4" customFormat="1" x14ac:dyDescent="0.2">
      <c r="A1170" s="32"/>
      <c r="C1170" s="27"/>
    </row>
    <row r="1171" spans="1:3" s="4" customFormat="1" x14ac:dyDescent="0.2">
      <c r="A1171" s="32"/>
      <c r="C1171" s="27"/>
    </row>
    <row r="1172" spans="1:3" s="4" customFormat="1" x14ac:dyDescent="0.2">
      <c r="A1172" s="32"/>
      <c r="C1172" s="27"/>
    </row>
    <row r="1173" spans="1:3" s="4" customFormat="1" x14ac:dyDescent="0.2">
      <c r="A1173" s="32"/>
      <c r="C1173" s="27"/>
    </row>
    <row r="1174" spans="1:3" s="4" customFormat="1" x14ac:dyDescent="0.2">
      <c r="A1174" s="32"/>
      <c r="C1174" s="27"/>
    </row>
    <row r="1175" spans="1:3" s="4" customFormat="1" x14ac:dyDescent="0.2">
      <c r="A1175" s="32"/>
      <c r="C1175" s="27"/>
    </row>
    <row r="1176" spans="1:3" s="4" customFormat="1" x14ac:dyDescent="0.2">
      <c r="A1176" s="32"/>
      <c r="C1176" s="27"/>
    </row>
    <row r="1177" spans="1:3" s="4" customFormat="1" x14ac:dyDescent="0.2">
      <c r="A1177" s="32"/>
      <c r="C1177" s="27"/>
    </row>
    <row r="1178" spans="1:3" s="4" customFormat="1" x14ac:dyDescent="0.2">
      <c r="A1178" s="32"/>
      <c r="C1178" s="27"/>
    </row>
    <row r="1179" spans="1:3" s="4" customFormat="1" x14ac:dyDescent="0.2">
      <c r="A1179" s="32"/>
      <c r="C1179" s="27"/>
    </row>
    <row r="1180" spans="1:3" s="4" customFormat="1" x14ac:dyDescent="0.2">
      <c r="A1180" s="32"/>
      <c r="C1180" s="27"/>
    </row>
    <row r="1181" spans="1:3" s="4" customFormat="1" x14ac:dyDescent="0.2">
      <c r="A1181" s="32"/>
      <c r="C1181" s="27"/>
    </row>
    <row r="1182" spans="1:3" s="4" customFormat="1" x14ac:dyDescent="0.2">
      <c r="A1182" s="32"/>
      <c r="C1182" s="27"/>
    </row>
    <row r="1183" spans="1:3" s="4" customFormat="1" x14ac:dyDescent="0.2">
      <c r="A1183" s="32"/>
      <c r="C1183" s="27"/>
    </row>
    <row r="1184" spans="1:3" s="4" customFormat="1" x14ac:dyDescent="0.2">
      <c r="A1184" s="32"/>
      <c r="C1184" s="27"/>
    </row>
    <row r="1185" spans="1:3" s="4" customFormat="1" x14ac:dyDescent="0.2">
      <c r="A1185" s="32"/>
      <c r="C1185" s="27"/>
    </row>
    <row r="1186" spans="1:3" s="4" customFormat="1" x14ac:dyDescent="0.2">
      <c r="A1186" s="32"/>
      <c r="C1186" s="27"/>
    </row>
    <row r="1187" spans="1:3" s="4" customFormat="1" x14ac:dyDescent="0.2">
      <c r="A1187" s="32"/>
      <c r="C1187" s="27"/>
    </row>
    <row r="1188" spans="1:3" s="4" customFormat="1" x14ac:dyDescent="0.2">
      <c r="A1188" s="32"/>
      <c r="C1188" s="27"/>
    </row>
    <row r="1189" spans="1:3" s="4" customFormat="1" x14ac:dyDescent="0.2">
      <c r="A1189" s="32"/>
      <c r="C1189" s="27"/>
    </row>
    <row r="1190" spans="1:3" s="4" customFormat="1" x14ac:dyDescent="0.2">
      <c r="A1190" s="32"/>
      <c r="C1190" s="27"/>
    </row>
    <row r="1191" spans="1:3" s="4" customFormat="1" x14ac:dyDescent="0.2">
      <c r="A1191" s="32"/>
      <c r="C1191" s="27"/>
    </row>
    <row r="1192" spans="1:3" s="4" customFormat="1" x14ac:dyDescent="0.2">
      <c r="A1192" s="32"/>
      <c r="C1192" s="27"/>
    </row>
    <row r="1193" spans="1:3" s="4" customFormat="1" x14ac:dyDescent="0.2">
      <c r="A1193" s="32"/>
      <c r="C1193" s="27"/>
    </row>
    <row r="1194" spans="1:3" s="4" customFormat="1" x14ac:dyDescent="0.2">
      <c r="A1194" s="32"/>
      <c r="C1194" s="27"/>
    </row>
    <row r="1195" spans="1:3" s="4" customFormat="1" x14ac:dyDescent="0.2">
      <c r="A1195" s="32"/>
      <c r="C1195" s="27"/>
    </row>
    <row r="1196" spans="1:3" s="4" customFormat="1" x14ac:dyDescent="0.2">
      <c r="A1196" s="32"/>
      <c r="C1196" s="27"/>
    </row>
    <row r="1197" spans="1:3" s="4" customFormat="1" x14ac:dyDescent="0.2">
      <c r="A1197" s="32"/>
      <c r="C1197" s="27"/>
    </row>
    <row r="1198" spans="1:3" s="4" customFormat="1" x14ac:dyDescent="0.2">
      <c r="A1198" s="32"/>
      <c r="C1198" s="27"/>
    </row>
    <row r="1199" spans="1:3" s="4" customFormat="1" x14ac:dyDescent="0.2">
      <c r="A1199" s="32"/>
      <c r="C1199" s="27"/>
    </row>
    <row r="1200" spans="1:3" s="4" customFormat="1" x14ac:dyDescent="0.2">
      <c r="A1200" s="32"/>
      <c r="C1200" s="27"/>
    </row>
    <row r="1201" spans="1:3" s="4" customFormat="1" x14ac:dyDescent="0.2">
      <c r="A1201" s="32"/>
      <c r="C1201" s="27"/>
    </row>
  </sheetData>
  <autoFilter ref="A1:F428">
    <filterColumn colId="1" showButton="0"/>
    <filterColumn colId="2" showButton="0"/>
    <filterColumn colId="3" hiddenButton="1" showButton="0"/>
    <filterColumn colId="4" hiddenButton="1" showButton="0"/>
  </autoFilter>
  <mergeCells count="6">
    <mergeCell ref="B1:F3"/>
    <mergeCell ref="A4:F4"/>
    <mergeCell ref="A5:F5"/>
    <mergeCell ref="A6:A7"/>
    <mergeCell ref="B6:E6"/>
    <mergeCell ref="F6:F7"/>
  </mergeCells>
  <pageMargins left="0.59055118110236227" right="0.31496062992125984" top="0.27559055118110237" bottom="0.35433070866141736" header="0.15748031496062992" footer="0.27559055118110237"/>
  <pageSetup paperSize="9" scale="62" fitToHeight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U1194"/>
  <sheetViews>
    <sheetView showWhiteSpace="0" view="pageBreakPreview" topLeftCell="A243" zoomScale="75" zoomScaleNormal="75" zoomScaleSheetLayoutView="75" workbookViewId="0">
      <selection activeCell="F1195" sqref="F1195"/>
    </sheetView>
  </sheetViews>
  <sheetFormatPr defaultRowHeight="12.75" x14ac:dyDescent="0.2"/>
  <cols>
    <col min="1" max="1" width="82.7109375" style="29" customWidth="1"/>
    <col min="2" max="2" width="15.85546875" customWidth="1"/>
    <col min="3" max="3" width="7.7109375" style="26" customWidth="1"/>
    <col min="4" max="4" width="5.85546875" customWidth="1"/>
    <col min="5" max="5" width="5.7109375" customWidth="1"/>
    <col min="6" max="6" width="16.85546875" customWidth="1"/>
    <col min="7" max="7" width="20.140625" customWidth="1"/>
  </cols>
  <sheetData>
    <row r="1" spans="1:7" ht="11.25" customHeight="1" x14ac:dyDescent="0.2">
      <c r="B1" s="216" t="s">
        <v>493</v>
      </c>
      <c r="C1" s="217"/>
      <c r="D1" s="217"/>
      <c r="E1" s="217"/>
      <c r="F1" s="217"/>
    </row>
    <row r="2" spans="1:7" ht="14.25" hidden="1" customHeight="1" x14ac:dyDescent="0.2">
      <c r="B2" s="217"/>
      <c r="C2" s="217"/>
      <c r="D2" s="217"/>
      <c r="E2" s="217"/>
      <c r="F2" s="217"/>
    </row>
    <row r="3" spans="1:7" ht="45.75" hidden="1" customHeight="1" x14ac:dyDescent="0.2">
      <c r="A3" s="24"/>
      <c r="B3" s="217"/>
      <c r="C3" s="217"/>
      <c r="D3" s="217"/>
      <c r="E3" s="217"/>
      <c r="F3" s="217"/>
    </row>
    <row r="4" spans="1:7" ht="60.75" hidden="1" customHeight="1" x14ac:dyDescent="0.2">
      <c r="A4" s="208" t="s">
        <v>486</v>
      </c>
      <c r="B4" s="208"/>
      <c r="C4" s="208"/>
      <c r="D4" s="208"/>
      <c r="E4" s="208"/>
      <c r="F4" s="208"/>
    </row>
    <row r="5" spans="1:7" ht="17.25" hidden="1" customHeight="1" x14ac:dyDescent="0.2">
      <c r="A5" s="209" t="s">
        <v>114</v>
      </c>
      <c r="B5" s="209"/>
      <c r="C5" s="209"/>
      <c r="D5" s="209"/>
      <c r="E5" s="209"/>
      <c r="F5" s="209"/>
    </row>
    <row r="6" spans="1:7" ht="23.25" hidden="1" customHeight="1" x14ac:dyDescent="0.2">
      <c r="A6" s="210" t="s">
        <v>0</v>
      </c>
      <c r="B6" s="212" t="s">
        <v>1</v>
      </c>
      <c r="C6" s="213"/>
      <c r="D6" s="213"/>
      <c r="E6" s="214"/>
      <c r="F6" s="215" t="s">
        <v>83</v>
      </c>
    </row>
    <row r="7" spans="1:7" ht="86.25" hidden="1" customHeight="1" x14ac:dyDescent="0.2">
      <c r="A7" s="211"/>
      <c r="B7" s="114" t="s">
        <v>4</v>
      </c>
      <c r="C7" s="112" t="s">
        <v>494</v>
      </c>
      <c r="D7" s="113" t="s">
        <v>3</v>
      </c>
      <c r="E7" s="112" t="s">
        <v>38</v>
      </c>
      <c r="F7" s="215"/>
    </row>
    <row r="8" spans="1:7" hidden="1" x14ac:dyDescent="0.2">
      <c r="A8" s="62" t="s">
        <v>2</v>
      </c>
      <c r="B8" s="73"/>
      <c r="C8" s="8"/>
      <c r="D8" s="8" t="s">
        <v>6</v>
      </c>
      <c r="E8" s="8" t="s">
        <v>6</v>
      </c>
      <c r="F8" s="21">
        <f>F9+F60+F70+F76+F95+F142+F164+F187+F197+F201+F205+F208+F212+F216+F220+F225+F229+F233+F237</f>
        <v>1500122000</v>
      </c>
    </row>
    <row r="9" spans="1:7" ht="25.5" hidden="1" x14ac:dyDescent="0.2">
      <c r="A9" s="100" t="s">
        <v>146</v>
      </c>
      <c r="B9" s="101" t="s">
        <v>147</v>
      </c>
      <c r="C9" s="99"/>
      <c r="D9" s="99"/>
      <c r="E9" s="99"/>
      <c r="F9" s="102">
        <f>F10+F16+F31+F40+F44+F55</f>
        <v>101785938</v>
      </c>
      <c r="G9" s="39"/>
    </row>
    <row r="10" spans="1:7" ht="25.5" hidden="1" x14ac:dyDescent="0.25">
      <c r="A10" s="74" t="s">
        <v>148</v>
      </c>
      <c r="B10" s="73" t="s">
        <v>149</v>
      </c>
      <c r="C10" s="7"/>
      <c r="D10" s="7"/>
      <c r="E10" s="7"/>
      <c r="F10" s="21">
        <f>F11</f>
        <v>52358653</v>
      </c>
      <c r="G10" s="38"/>
    </row>
    <row r="11" spans="1:7" ht="25.5" hidden="1" x14ac:dyDescent="0.2">
      <c r="A11" s="74" t="s">
        <v>400</v>
      </c>
      <c r="B11" s="73" t="s">
        <v>150</v>
      </c>
      <c r="C11" s="7"/>
      <c r="D11" s="7"/>
      <c r="E11" s="7"/>
      <c r="F11" s="15">
        <f>F12+F14</f>
        <v>52358653</v>
      </c>
    </row>
    <row r="12" spans="1:7" hidden="1" x14ac:dyDescent="0.2">
      <c r="A12" s="74" t="s">
        <v>425</v>
      </c>
      <c r="B12" s="73" t="s">
        <v>151</v>
      </c>
      <c r="C12" s="7"/>
      <c r="D12" s="7"/>
      <c r="E12" s="7"/>
      <c r="F12" s="21">
        <f>F13</f>
        <v>51358653</v>
      </c>
    </row>
    <row r="13" spans="1:7" ht="25.5" hidden="1" x14ac:dyDescent="0.2">
      <c r="A13" s="40" t="s">
        <v>436</v>
      </c>
      <c r="B13" s="75" t="s">
        <v>151</v>
      </c>
      <c r="C13" s="6" t="s">
        <v>47</v>
      </c>
      <c r="D13" s="6" t="s">
        <v>15</v>
      </c>
      <c r="E13" s="6" t="s">
        <v>5</v>
      </c>
      <c r="F13" s="23">
        <f>52838653-1480000</f>
        <v>51358653</v>
      </c>
    </row>
    <row r="14" spans="1:7" hidden="1" x14ac:dyDescent="0.2">
      <c r="A14" s="46" t="s">
        <v>487</v>
      </c>
      <c r="B14" s="73" t="s">
        <v>152</v>
      </c>
      <c r="C14" s="6"/>
      <c r="D14" s="6"/>
      <c r="E14" s="6"/>
      <c r="F14" s="71">
        <f>F15</f>
        <v>1000000</v>
      </c>
    </row>
    <row r="15" spans="1:7" ht="27.75" hidden="1" customHeight="1" x14ac:dyDescent="0.2">
      <c r="A15" s="40" t="s">
        <v>436</v>
      </c>
      <c r="B15" s="75" t="s">
        <v>152</v>
      </c>
      <c r="C15" s="6" t="s">
        <v>47</v>
      </c>
      <c r="D15" s="6" t="s">
        <v>15</v>
      </c>
      <c r="E15" s="6" t="s">
        <v>5</v>
      </c>
      <c r="F15" s="15">
        <v>1000000</v>
      </c>
    </row>
    <row r="16" spans="1:7" ht="22.5" hidden="1" customHeight="1" x14ac:dyDescent="0.2">
      <c r="A16" s="48" t="s">
        <v>153</v>
      </c>
      <c r="B16" s="73" t="s">
        <v>154</v>
      </c>
      <c r="C16" s="7"/>
      <c r="D16" s="7"/>
      <c r="E16" s="7"/>
      <c r="F16" s="21">
        <f>F17+F21+F29</f>
        <v>18668475</v>
      </c>
    </row>
    <row r="17" spans="1:6" ht="15.75" hidden="1" customHeight="1" x14ac:dyDescent="0.2">
      <c r="A17" s="74" t="s">
        <v>120</v>
      </c>
      <c r="B17" s="73" t="s">
        <v>155</v>
      </c>
      <c r="C17" s="7"/>
      <c r="D17" s="7"/>
      <c r="E17" s="7"/>
      <c r="F17" s="21">
        <f>F18</f>
        <v>25800</v>
      </c>
    </row>
    <row r="18" spans="1:6" ht="15.75" hidden="1" customHeight="1" x14ac:dyDescent="0.2">
      <c r="A18" s="74" t="s">
        <v>158</v>
      </c>
      <c r="B18" s="73" t="s">
        <v>156</v>
      </c>
      <c r="C18" s="7"/>
      <c r="D18" s="7"/>
      <c r="E18" s="7"/>
      <c r="F18" s="21">
        <f>SUM(F19:F20)</f>
        <v>25800</v>
      </c>
    </row>
    <row r="19" spans="1:6" hidden="1" x14ac:dyDescent="0.2">
      <c r="A19" s="49" t="s">
        <v>40</v>
      </c>
      <c r="B19" s="75" t="s">
        <v>156</v>
      </c>
      <c r="C19" s="9" t="s">
        <v>37</v>
      </c>
      <c r="D19" s="6" t="s">
        <v>15</v>
      </c>
      <c r="E19" s="6" t="s">
        <v>5</v>
      </c>
      <c r="F19" s="15">
        <v>6100</v>
      </c>
    </row>
    <row r="20" spans="1:6" hidden="1" x14ac:dyDescent="0.2">
      <c r="A20" s="44" t="s">
        <v>41</v>
      </c>
      <c r="B20" s="75" t="s">
        <v>156</v>
      </c>
      <c r="C20" s="6" t="s">
        <v>39</v>
      </c>
      <c r="D20" s="6" t="s">
        <v>15</v>
      </c>
      <c r="E20" s="6" t="s">
        <v>5</v>
      </c>
      <c r="F20" s="15">
        <v>19700</v>
      </c>
    </row>
    <row r="21" spans="1:6" ht="25.5" hidden="1" x14ac:dyDescent="0.2">
      <c r="A21" s="74" t="s">
        <v>95</v>
      </c>
      <c r="B21" s="73" t="s">
        <v>157</v>
      </c>
      <c r="C21" s="6"/>
      <c r="D21" s="6"/>
      <c r="E21" s="6"/>
      <c r="F21" s="21">
        <f>F22+F27</f>
        <v>18620175</v>
      </c>
    </row>
    <row r="22" spans="1:6" hidden="1" x14ac:dyDescent="0.2">
      <c r="A22" s="74" t="s">
        <v>158</v>
      </c>
      <c r="B22" s="73" t="s">
        <v>159</v>
      </c>
      <c r="C22" s="6"/>
      <c r="D22" s="6"/>
      <c r="E22" s="6"/>
      <c r="F22" s="21">
        <f>SUM(F23:F26)</f>
        <v>18320175</v>
      </c>
    </row>
    <row r="23" spans="1:6" ht="25.5" hidden="1" x14ac:dyDescent="0.2">
      <c r="A23" s="31" t="s">
        <v>53</v>
      </c>
      <c r="B23" s="75" t="s">
        <v>159</v>
      </c>
      <c r="C23" s="6" t="s">
        <v>51</v>
      </c>
      <c r="D23" s="6" t="s">
        <v>15</v>
      </c>
      <c r="E23" s="6" t="s">
        <v>5</v>
      </c>
      <c r="F23" s="15">
        <v>16399000</v>
      </c>
    </row>
    <row r="24" spans="1:6" ht="17.25" hidden="1" customHeight="1" x14ac:dyDescent="0.2">
      <c r="A24" s="76" t="s">
        <v>54</v>
      </c>
      <c r="B24" s="75" t="s">
        <v>159</v>
      </c>
      <c r="C24" s="6" t="s">
        <v>52</v>
      </c>
      <c r="D24" s="6" t="s">
        <v>15</v>
      </c>
      <c r="E24" s="6" t="s">
        <v>5</v>
      </c>
      <c r="F24" s="15">
        <v>3200</v>
      </c>
    </row>
    <row r="25" spans="1:6" ht="26.25" hidden="1" customHeight="1" x14ac:dyDescent="0.2">
      <c r="A25" s="40" t="s">
        <v>66</v>
      </c>
      <c r="B25" s="75" t="s">
        <v>159</v>
      </c>
      <c r="C25" s="6" t="s">
        <v>65</v>
      </c>
      <c r="D25" s="6" t="s">
        <v>15</v>
      </c>
      <c r="E25" s="6" t="s">
        <v>5</v>
      </c>
      <c r="F25" s="15">
        <v>397480</v>
      </c>
    </row>
    <row r="26" spans="1:6" ht="25.5" hidden="1" x14ac:dyDescent="0.2">
      <c r="A26" s="76" t="s">
        <v>36</v>
      </c>
      <c r="B26" s="75" t="s">
        <v>159</v>
      </c>
      <c r="C26" s="6" t="s">
        <v>35</v>
      </c>
      <c r="D26" s="6" t="s">
        <v>15</v>
      </c>
      <c r="E26" s="6" t="s">
        <v>5</v>
      </c>
      <c r="F26" s="15">
        <v>1520495</v>
      </c>
    </row>
    <row r="27" spans="1:6" ht="18" hidden="1" customHeight="1" x14ac:dyDescent="0.2">
      <c r="A27" s="74" t="s">
        <v>488</v>
      </c>
      <c r="B27" s="73" t="s">
        <v>160</v>
      </c>
      <c r="C27" s="6"/>
      <c r="D27" s="6"/>
      <c r="E27" s="6"/>
      <c r="F27" s="21">
        <f>F28</f>
        <v>300000</v>
      </c>
    </row>
    <row r="28" spans="1:6" ht="25.5" hidden="1" x14ac:dyDescent="0.2">
      <c r="A28" s="76" t="s">
        <v>36</v>
      </c>
      <c r="B28" s="75" t="s">
        <v>160</v>
      </c>
      <c r="C28" s="6" t="s">
        <v>35</v>
      </c>
      <c r="D28" s="6" t="s">
        <v>15</v>
      </c>
      <c r="E28" s="6" t="s">
        <v>5</v>
      </c>
      <c r="F28" s="15">
        <v>300000</v>
      </c>
    </row>
    <row r="29" spans="1:6" ht="21" hidden="1" customHeight="1" x14ac:dyDescent="0.2">
      <c r="A29" s="52" t="s">
        <v>113</v>
      </c>
      <c r="B29" s="57" t="s">
        <v>434</v>
      </c>
      <c r="C29" s="6"/>
      <c r="D29" s="6"/>
      <c r="E29" s="6"/>
      <c r="F29" s="21">
        <f>F30</f>
        <v>22500</v>
      </c>
    </row>
    <row r="30" spans="1:6" ht="25.5" hidden="1" x14ac:dyDescent="0.2">
      <c r="A30" s="30" t="s">
        <v>161</v>
      </c>
      <c r="B30" s="75" t="s">
        <v>295</v>
      </c>
      <c r="C30" s="6" t="s">
        <v>35</v>
      </c>
      <c r="D30" s="6" t="s">
        <v>15</v>
      </c>
      <c r="E30" s="6" t="s">
        <v>5</v>
      </c>
      <c r="F30" s="16">
        <v>22500</v>
      </c>
    </row>
    <row r="31" spans="1:6" ht="15" hidden="1" customHeight="1" x14ac:dyDescent="0.2">
      <c r="A31" s="48" t="s">
        <v>162</v>
      </c>
      <c r="B31" s="73" t="s">
        <v>163</v>
      </c>
      <c r="C31" s="6"/>
      <c r="D31" s="7"/>
      <c r="E31" s="7"/>
      <c r="F31" s="21">
        <f>F32+F35</f>
        <v>1364300</v>
      </c>
    </row>
    <row r="32" spans="1:6" ht="16.5" hidden="1" customHeight="1" x14ac:dyDescent="0.2">
      <c r="A32" s="74" t="s">
        <v>120</v>
      </c>
      <c r="B32" s="73" t="s">
        <v>164</v>
      </c>
      <c r="C32" s="6"/>
      <c r="D32" s="6"/>
      <c r="E32" s="6"/>
      <c r="F32" s="21">
        <f>F33</f>
        <v>1200</v>
      </c>
    </row>
    <row r="33" spans="1:7" ht="17.25" hidden="1" customHeight="1" x14ac:dyDescent="0.2">
      <c r="A33" s="74" t="s">
        <v>139</v>
      </c>
      <c r="B33" s="73" t="s">
        <v>191</v>
      </c>
      <c r="C33" s="6"/>
      <c r="D33" s="6"/>
      <c r="E33" s="6"/>
      <c r="F33" s="21">
        <f>F34</f>
        <v>1200</v>
      </c>
    </row>
    <row r="34" spans="1:7" s="1" customFormat="1" ht="16.5" hidden="1" customHeight="1" x14ac:dyDescent="0.2">
      <c r="A34" s="44" t="s">
        <v>423</v>
      </c>
      <c r="B34" s="75" t="s">
        <v>191</v>
      </c>
      <c r="C34" s="6" t="s">
        <v>39</v>
      </c>
      <c r="D34" s="6" t="s">
        <v>15</v>
      </c>
      <c r="E34" s="6" t="s">
        <v>5</v>
      </c>
      <c r="F34" s="15">
        <v>1200</v>
      </c>
    </row>
    <row r="35" spans="1:7" s="1" customFormat="1" ht="25.5" hidden="1" x14ac:dyDescent="0.2">
      <c r="A35" s="74" t="s">
        <v>95</v>
      </c>
      <c r="B35" s="73" t="s">
        <v>406</v>
      </c>
      <c r="C35" s="6"/>
      <c r="D35" s="6"/>
      <c r="E35" s="6"/>
      <c r="F35" s="21">
        <f>SUM(F36:F39)</f>
        <v>1363100</v>
      </c>
    </row>
    <row r="36" spans="1:7" s="1" customFormat="1" ht="25.5" hidden="1" x14ac:dyDescent="0.2">
      <c r="A36" s="31" t="s">
        <v>53</v>
      </c>
      <c r="B36" s="75" t="s">
        <v>190</v>
      </c>
      <c r="C36" s="6" t="s">
        <v>51</v>
      </c>
      <c r="D36" s="6" t="s">
        <v>15</v>
      </c>
      <c r="E36" s="6" t="s">
        <v>5</v>
      </c>
      <c r="F36" s="15">
        <v>1157000</v>
      </c>
    </row>
    <row r="37" spans="1:7" s="1" customFormat="1" hidden="1" x14ac:dyDescent="0.2">
      <c r="A37" s="31" t="s">
        <v>54</v>
      </c>
      <c r="B37" s="75" t="s">
        <v>190</v>
      </c>
      <c r="C37" s="6" t="s">
        <v>52</v>
      </c>
      <c r="D37" s="6" t="s">
        <v>15</v>
      </c>
      <c r="E37" s="6" t="s">
        <v>5</v>
      </c>
      <c r="F37" s="15">
        <v>700</v>
      </c>
    </row>
    <row r="38" spans="1:7" s="1" customFormat="1" ht="27" hidden="1" customHeight="1" x14ac:dyDescent="0.2">
      <c r="A38" s="30" t="s">
        <v>66</v>
      </c>
      <c r="B38" s="75" t="s">
        <v>190</v>
      </c>
      <c r="C38" s="6" t="s">
        <v>65</v>
      </c>
      <c r="D38" s="6" t="s">
        <v>15</v>
      </c>
      <c r="E38" s="6" t="s">
        <v>5</v>
      </c>
      <c r="F38" s="15">
        <v>58900</v>
      </c>
    </row>
    <row r="39" spans="1:7" s="1" customFormat="1" ht="25.5" hidden="1" x14ac:dyDescent="0.2">
      <c r="A39" s="30" t="s">
        <v>36</v>
      </c>
      <c r="B39" s="75" t="s">
        <v>190</v>
      </c>
      <c r="C39" s="6" t="s">
        <v>35</v>
      </c>
      <c r="D39" s="6" t="s">
        <v>15</v>
      </c>
      <c r="E39" s="6" t="s">
        <v>5</v>
      </c>
      <c r="F39" s="15">
        <v>146500</v>
      </c>
    </row>
    <row r="40" spans="1:7" s="1" customFormat="1" ht="25.5" hidden="1" x14ac:dyDescent="0.2">
      <c r="A40" s="48" t="s">
        <v>435</v>
      </c>
      <c r="B40" s="77" t="s">
        <v>186</v>
      </c>
      <c r="C40" s="7"/>
      <c r="D40" s="7"/>
      <c r="E40" s="7"/>
      <c r="F40" s="21">
        <f>F41</f>
        <v>25544510</v>
      </c>
    </row>
    <row r="41" spans="1:7" s="1" customFormat="1" ht="31.5" hidden="1" customHeight="1" x14ac:dyDescent="0.2">
      <c r="A41" s="74" t="s">
        <v>400</v>
      </c>
      <c r="B41" s="60" t="s">
        <v>193</v>
      </c>
      <c r="C41" s="7"/>
      <c r="D41" s="7"/>
      <c r="E41" s="7"/>
      <c r="F41" s="21">
        <f>F42</f>
        <v>25544510</v>
      </c>
    </row>
    <row r="42" spans="1:7" s="1" customFormat="1" ht="16.5" hidden="1" customHeight="1" x14ac:dyDescent="0.2">
      <c r="A42" s="52" t="s">
        <v>125</v>
      </c>
      <c r="B42" s="60" t="s">
        <v>192</v>
      </c>
      <c r="C42" s="7"/>
      <c r="D42" s="7"/>
      <c r="E42" s="7"/>
      <c r="F42" s="21">
        <f>F43</f>
        <v>25544510</v>
      </c>
    </row>
    <row r="43" spans="1:7" s="1" customFormat="1" ht="25.5" hidden="1" x14ac:dyDescent="0.2">
      <c r="A43" s="78" t="s">
        <v>436</v>
      </c>
      <c r="B43" s="47" t="s">
        <v>192</v>
      </c>
      <c r="C43" s="6" t="s">
        <v>47</v>
      </c>
      <c r="D43" s="6" t="s">
        <v>15</v>
      </c>
      <c r="E43" s="6" t="s">
        <v>5</v>
      </c>
      <c r="F43" s="15">
        <f>27286510-1742000</f>
        <v>25544510</v>
      </c>
    </row>
    <row r="44" spans="1:7" s="1" customFormat="1" ht="25.5" hidden="1" x14ac:dyDescent="0.2">
      <c r="A44" s="46" t="s">
        <v>187</v>
      </c>
      <c r="B44" s="77" t="s">
        <v>185</v>
      </c>
      <c r="C44" s="7"/>
      <c r="D44" s="7"/>
      <c r="E44" s="7"/>
      <c r="F44" s="21">
        <f>F45+F50</f>
        <v>3650000</v>
      </c>
      <c r="G44" s="28"/>
    </row>
    <row r="45" spans="1:7" s="1" customFormat="1" ht="18.75" hidden="1" customHeight="1" thickBot="1" x14ac:dyDescent="0.25">
      <c r="A45" s="67" t="s">
        <v>119</v>
      </c>
      <c r="B45" s="60" t="s">
        <v>403</v>
      </c>
      <c r="C45" s="7"/>
      <c r="D45" s="7"/>
      <c r="E45" s="7"/>
      <c r="F45" s="21">
        <f>F46+F48</f>
        <v>3500000</v>
      </c>
    </row>
    <row r="46" spans="1:7" s="1" customFormat="1" ht="18.75" hidden="1" customHeight="1" x14ac:dyDescent="0.2">
      <c r="A46" s="52" t="s">
        <v>405</v>
      </c>
      <c r="B46" s="60" t="s">
        <v>195</v>
      </c>
      <c r="C46" s="7"/>
      <c r="D46" s="7"/>
      <c r="E46" s="7"/>
      <c r="F46" s="21">
        <f>F47</f>
        <v>380000</v>
      </c>
    </row>
    <row r="47" spans="1:7" s="1" customFormat="1" ht="15" hidden="1" customHeight="1" x14ac:dyDescent="0.2">
      <c r="A47" s="78" t="s">
        <v>489</v>
      </c>
      <c r="B47" s="47" t="s">
        <v>195</v>
      </c>
      <c r="C47" s="6" t="s">
        <v>48</v>
      </c>
      <c r="D47" s="6" t="s">
        <v>15</v>
      </c>
      <c r="E47" s="6" t="s">
        <v>5</v>
      </c>
      <c r="F47" s="15">
        <v>380000</v>
      </c>
    </row>
    <row r="48" spans="1:7" s="1" customFormat="1" ht="15" hidden="1" customHeight="1" x14ac:dyDescent="0.2">
      <c r="A48" s="52" t="s">
        <v>424</v>
      </c>
      <c r="B48" s="60" t="s">
        <v>194</v>
      </c>
      <c r="C48" s="6"/>
      <c r="D48" s="6"/>
      <c r="E48" s="6"/>
      <c r="F48" s="21">
        <f>F49</f>
        <v>3120000</v>
      </c>
    </row>
    <row r="49" spans="1:6" s="1" customFormat="1" hidden="1" x14ac:dyDescent="0.2">
      <c r="A49" s="31" t="s">
        <v>489</v>
      </c>
      <c r="B49" s="47" t="s">
        <v>194</v>
      </c>
      <c r="C49" s="6" t="s">
        <v>48</v>
      </c>
      <c r="D49" s="6" t="s">
        <v>15</v>
      </c>
      <c r="E49" s="6" t="s">
        <v>5</v>
      </c>
      <c r="F49" s="15">
        <v>3120000</v>
      </c>
    </row>
    <row r="50" spans="1:6" s="1" customFormat="1" ht="25.5" hidden="1" x14ac:dyDescent="0.2">
      <c r="A50" s="74" t="s">
        <v>95</v>
      </c>
      <c r="B50" s="60" t="s">
        <v>407</v>
      </c>
      <c r="C50" s="6"/>
      <c r="D50" s="6"/>
      <c r="E50" s="6"/>
      <c r="F50" s="21">
        <f>F51+F53</f>
        <v>150000</v>
      </c>
    </row>
    <row r="51" spans="1:6" s="1" customFormat="1" ht="15.75" hidden="1" customHeight="1" x14ac:dyDescent="0.2">
      <c r="A51" s="74" t="s">
        <v>490</v>
      </c>
      <c r="B51" s="60" t="s">
        <v>197</v>
      </c>
      <c r="C51" s="6"/>
      <c r="D51" s="6"/>
      <c r="E51" s="6"/>
      <c r="F51" s="21">
        <f>F52</f>
        <v>60000</v>
      </c>
    </row>
    <row r="52" spans="1:6" s="1" customFormat="1" ht="25.5" hidden="1" x14ac:dyDescent="0.2">
      <c r="A52" s="31" t="s">
        <v>36</v>
      </c>
      <c r="B52" s="47" t="s">
        <v>197</v>
      </c>
      <c r="C52" s="6" t="s">
        <v>35</v>
      </c>
      <c r="D52" s="6" t="s">
        <v>15</v>
      </c>
      <c r="E52" s="6" t="s">
        <v>5</v>
      </c>
      <c r="F52" s="15">
        <v>60000</v>
      </c>
    </row>
    <row r="53" spans="1:6" s="1" customFormat="1" ht="18" hidden="1" customHeight="1" x14ac:dyDescent="0.2">
      <c r="A53" s="81" t="s">
        <v>491</v>
      </c>
      <c r="B53" s="60" t="s">
        <v>198</v>
      </c>
      <c r="C53" s="6"/>
      <c r="D53" s="6"/>
      <c r="E53" s="6"/>
      <c r="F53" s="21">
        <f>F54</f>
        <v>90000</v>
      </c>
    </row>
    <row r="54" spans="1:6" s="1" customFormat="1" ht="25.5" hidden="1" x14ac:dyDescent="0.2">
      <c r="A54" s="31" t="s">
        <v>36</v>
      </c>
      <c r="B54" s="47" t="s">
        <v>198</v>
      </c>
      <c r="C54" s="6" t="s">
        <v>35</v>
      </c>
      <c r="D54" s="6" t="s">
        <v>15</v>
      </c>
      <c r="E54" s="6" t="s">
        <v>5</v>
      </c>
      <c r="F54" s="15">
        <v>90000</v>
      </c>
    </row>
    <row r="55" spans="1:6" s="1" customFormat="1" ht="25.5" hidden="1" x14ac:dyDescent="0.2">
      <c r="A55" s="48" t="s">
        <v>189</v>
      </c>
      <c r="B55" s="79" t="s">
        <v>188</v>
      </c>
      <c r="C55" s="7"/>
      <c r="D55" s="7"/>
      <c r="E55" s="7"/>
      <c r="F55" s="21">
        <f>F56+F58</f>
        <v>200000</v>
      </c>
    </row>
    <row r="56" spans="1:6" s="1" customFormat="1" ht="25.5" hidden="1" x14ac:dyDescent="0.2">
      <c r="A56" s="48" t="s">
        <v>405</v>
      </c>
      <c r="B56" s="60" t="s">
        <v>196</v>
      </c>
      <c r="C56" s="7"/>
      <c r="D56" s="7"/>
      <c r="E56" s="7"/>
      <c r="F56" s="21">
        <f>F57</f>
        <v>100000</v>
      </c>
    </row>
    <row r="57" spans="1:6" s="1" customFormat="1" hidden="1" x14ac:dyDescent="0.2">
      <c r="A57" s="31" t="s">
        <v>489</v>
      </c>
      <c r="B57" s="47" t="s">
        <v>196</v>
      </c>
      <c r="C57" s="6" t="s">
        <v>48</v>
      </c>
      <c r="D57" s="6" t="s">
        <v>16</v>
      </c>
      <c r="E57" s="6" t="s">
        <v>7</v>
      </c>
      <c r="F57" s="15">
        <v>100000</v>
      </c>
    </row>
    <row r="58" spans="1:6" s="1" customFormat="1" hidden="1" x14ac:dyDescent="0.2">
      <c r="A58" s="81" t="s">
        <v>424</v>
      </c>
      <c r="B58" s="60" t="s">
        <v>199</v>
      </c>
      <c r="C58" s="6"/>
      <c r="D58" s="6"/>
      <c r="E58" s="6"/>
      <c r="F58" s="21">
        <f>F59</f>
        <v>100000</v>
      </c>
    </row>
    <row r="59" spans="1:6" s="1" customFormat="1" hidden="1" x14ac:dyDescent="0.2">
      <c r="A59" s="31" t="s">
        <v>489</v>
      </c>
      <c r="B59" s="47" t="s">
        <v>199</v>
      </c>
      <c r="C59" s="6" t="s">
        <v>48</v>
      </c>
      <c r="D59" s="6" t="s">
        <v>15</v>
      </c>
      <c r="E59" s="6" t="s">
        <v>5</v>
      </c>
      <c r="F59" s="15">
        <v>100000</v>
      </c>
    </row>
    <row r="60" spans="1:6" s="1" customFormat="1" ht="31.5" hidden="1" customHeight="1" x14ac:dyDescent="0.2">
      <c r="A60" s="103" t="s">
        <v>234</v>
      </c>
      <c r="B60" s="104" t="s">
        <v>233</v>
      </c>
      <c r="C60" s="105"/>
      <c r="D60" s="105"/>
      <c r="E60" s="105"/>
      <c r="F60" s="102">
        <f>F61+F64+F66+F68</f>
        <v>15521800</v>
      </c>
    </row>
    <row r="61" spans="1:6" s="1" customFormat="1" ht="25.5" hidden="1" x14ac:dyDescent="0.2">
      <c r="A61" s="46" t="s">
        <v>441</v>
      </c>
      <c r="B61" s="79" t="s">
        <v>181</v>
      </c>
      <c r="C61" s="7"/>
      <c r="D61" s="7"/>
      <c r="E61" s="7"/>
      <c r="F61" s="21">
        <f>F62</f>
        <v>15000000</v>
      </c>
    </row>
    <row r="62" spans="1:6" s="1" customFormat="1" ht="16.5" hidden="1" customHeight="1" x14ac:dyDescent="0.2">
      <c r="A62" s="46" t="s">
        <v>442</v>
      </c>
      <c r="B62" s="47" t="s">
        <v>437</v>
      </c>
      <c r="C62" s="7"/>
      <c r="D62" s="7"/>
      <c r="E62" s="7"/>
      <c r="F62" s="21">
        <f>F63</f>
        <v>15000000</v>
      </c>
    </row>
    <row r="63" spans="1:6" s="1" customFormat="1" ht="15" hidden="1" customHeight="1" x14ac:dyDescent="0.2">
      <c r="A63" s="31" t="s">
        <v>443</v>
      </c>
      <c r="B63" s="47" t="s">
        <v>437</v>
      </c>
      <c r="C63" s="6" t="s">
        <v>48</v>
      </c>
      <c r="D63" s="6" t="s">
        <v>17</v>
      </c>
      <c r="E63" s="6" t="s">
        <v>17</v>
      </c>
      <c r="F63" s="15">
        <v>15000000</v>
      </c>
    </row>
    <row r="64" spans="1:6" s="1" customFormat="1" hidden="1" x14ac:dyDescent="0.2">
      <c r="A64" s="80" t="s">
        <v>166</v>
      </c>
      <c r="B64" s="79" t="s">
        <v>182</v>
      </c>
      <c r="C64" s="7"/>
      <c r="D64" s="7"/>
      <c r="E64" s="7"/>
      <c r="F64" s="21">
        <f>F65</f>
        <v>301800</v>
      </c>
    </row>
    <row r="65" spans="1:8" s="1" customFormat="1" ht="25.5" hidden="1" x14ac:dyDescent="0.2">
      <c r="A65" s="31" t="s">
        <v>410</v>
      </c>
      <c r="B65" s="47" t="s">
        <v>438</v>
      </c>
      <c r="C65" s="6" t="s">
        <v>48</v>
      </c>
      <c r="D65" s="6" t="s">
        <v>17</v>
      </c>
      <c r="E65" s="6" t="s">
        <v>17</v>
      </c>
      <c r="F65" s="15">
        <v>301800</v>
      </c>
    </row>
    <row r="66" spans="1:8" s="1" customFormat="1" ht="25.5" hidden="1" x14ac:dyDescent="0.2">
      <c r="A66" s="81" t="s">
        <v>168</v>
      </c>
      <c r="B66" s="79" t="s">
        <v>183</v>
      </c>
      <c r="C66" s="7"/>
      <c r="D66" s="7"/>
      <c r="E66" s="7"/>
      <c r="F66" s="21">
        <f>F67</f>
        <v>100000</v>
      </c>
    </row>
    <row r="67" spans="1:8" s="1" customFormat="1" ht="25.5" hidden="1" x14ac:dyDescent="0.2">
      <c r="A67" s="31" t="s">
        <v>409</v>
      </c>
      <c r="B67" s="47" t="s">
        <v>439</v>
      </c>
      <c r="C67" s="6" t="s">
        <v>48</v>
      </c>
      <c r="D67" s="6" t="s">
        <v>17</v>
      </c>
      <c r="E67" s="6" t="s">
        <v>17</v>
      </c>
      <c r="F67" s="15">
        <v>100000</v>
      </c>
    </row>
    <row r="68" spans="1:8" s="1" customFormat="1" ht="18" hidden="1" customHeight="1" x14ac:dyDescent="0.2">
      <c r="A68" s="80" t="s">
        <v>167</v>
      </c>
      <c r="B68" s="79" t="s">
        <v>184</v>
      </c>
      <c r="C68" s="6"/>
      <c r="D68" s="6"/>
      <c r="E68" s="6"/>
      <c r="F68" s="21">
        <f>F69</f>
        <v>120000</v>
      </c>
    </row>
    <row r="69" spans="1:8" s="1" customFormat="1" ht="25.5" hidden="1" x14ac:dyDescent="0.2">
      <c r="A69" s="31" t="s">
        <v>204</v>
      </c>
      <c r="B69" s="47" t="s">
        <v>440</v>
      </c>
      <c r="C69" s="6" t="s">
        <v>48</v>
      </c>
      <c r="D69" s="6" t="s">
        <v>17</v>
      </c>
      <c r="E69" s="6" t="s">
        <v>17</v>
      </c>
      <c r="F69" s="15">
        <v>120000</v>
      </c>
    </row>
    <row r="70" spans="1:8" s="1" customFormat="1" ht="38.25" hidden="1" x14ac:dyDescent="0.2">
      <c r="A70" s="106" t="s">
        <v>108</v>
      </c>
      <c r="B70" s="107" t="s">
        <v>165</v>
      </c>
      <c r="C70" s="105"/>
      <c r="D70" s="105"/>
      <c r="E70" s="105"/>
      <c r="F70" s="102">
        <f>F71+F73</f>
        <v>300000</v>
      </c>
    </row>
    <row r="71" spans="1:8" s="1" customFormat="1" ht="25.5" hidden="1" x14ac:dyDescent="0.2">
      <c r="A71" s="48" t="s">
        <v>404</v>
      </c>
      <c r="B71" s="60" t="s">
        <v>203</v>
      </c>
      <c r="C71" s="7"/>
      <c r="D71" s="7"/>
      <c r="E71" s="7"/>
      <c r="F71" s="21">
        <f>F72</f>
        <v>200000</v>
      </c>
    </row>
    <row r="72" spans="1:8" s="1" customFormat="1" hidden="1" x14ac:dyDescent="0.2">
      <c r="A72" s="31" t="s">
        <v>432</v>
      </c>
      <c r="B72" s="47" t="s">
        <v>203</v>
      </c>
      <c r="C72" s="6" t="s">
        <v>48</v>
      </c>
      <c r="D72" s="6" t="s">
        <v>18</v>
      </c>
      <c r="E72" s="6" t="s">
        <v>13</v>
      </c>
      <c r="F72" s="15">
        <v>200000</v>
      </c>
    </row>
    <row r="73" spans="1:8" s="1" customFormat="1" ht="18.75" hidden="1" customHeight="1" x14ac:dyDescent="0.2">
      <c r="A73" s="81" t="s">
        <v>118</v>
      </c>
      <c r="B73" s="60" t="s">
        <v>228</v>
      </c>
      <c r="C73" s="6"/>
      <c r="D73" s="6"/>
      <c r="E73" s="6"/>
      <c r="F73" s="21">
        <f>F74</f>
        <v>100000</v>
      </c>
    </row>
    <row r="74" spans="1:8" s="1" customFormat="1" ht="18.75" hidden="1" customHeight="1" x14ac:dyDescent="0.2">
      <c r="A74" s="81" t="s">
        <v>123</v>
      </c>
      <c r="B74" s="60" t="s">
        <v>462</v>
      </c>
      <c r="C74" s="6"/>
      <c r="D74" s="6"/>
      <c r="E74" s="6"/>
      <c r="F74" s="21">
        <f>F75</f>
        <v>100000</v>
      </c>
    </row>
    <row r="75" spans="1:8" s="1" customFormat="1" ht="26.25" hidden="1" customHeight="1" x14ac:dyDescent="0.2">
      <c r="A75" s="76" t="s">
        <v>36</v>
      </c>
      <c r="B75" s="47" t="s">
        <v>462</v>
      </c>
      <c r="C75" s="6" t="s">
        <v>35</v>
      </c>
      <c r="D75" s="6" t="s">
        <v>16</v>
      </c>
      <c r="E75" s="6" t="s">
        <v>17</v>
      </c>
      <c r="F75" s="15">
        <v>100000</v>
      </c>
    </row>
    <row r="76" spans="1:8" s="1" customFormat="1" ht="25.5" hidden="1" x14ac:dyDescent="0.2">
      <c r="A76" s="106" t="s">
        <v>206</v>
      </c>
      <c r="B76" s="107" t="s">
        <v>205</v>
      </c>
      <c r="C76" s="105"/>
      <c r="D76" s="105"/>
      <c r="E76" s="105"/>
      <c r="F76" s="102">
        <f>F77+F87+F90</f>
        <v>63510800</v>
      </c>
    </row>
    <row r="77" spans="1:8" s="1" customFormat="1" ht="21.75" hidden="1" customHeight="1" x14ac:dyDescent="0.2">
      <c r="A77" s="48" t="s">
        <v>213</v>
      </c>
      <c r="B77" s="77" t="s">
        <v>215</v>
      </c>
      <c r="C77" s="7"/>
      <c r="D77" s="7"/>
      <c r="E77" s="7"/>
      <c r="F77" s="21">
        <f>F78+F80</f>
        <v>47462800</v>
      </c>
    </row>
    <row r="78" spans="1:8" s="1" customFormat="1" ht="54" hidden="1" customHeight="1" x14ac:dyDescent="0.2">
      <c r="A78" s="70" t="s">
        <v>69</v>
      </c>
      <c r="B78" s="8" t="s">
        <v>401</v>
      </c>
      <c r="C78" s="13"/>
      <c r="D78" s="20"/>
      <c r="E78" s="13"/>
      <c r="F78" s="21">
        <f>F79</f>
        <v>6978700</v>
      </c>
      <c r="G78" s="35"/>
      <c r="H78" s="36"/>
    </row>
    <row r="79" spans="1:8" ht="25.5" hidden="1" x14ac:dyDescent="0.2">
      <c r="A79" s="31" t="s">
        <v>444</v>
      </c>
      <c r="B79" s="9" t="s">
        <v>401</v>
      </c>
      <c r="C79" s="7" t="s">
        <v>111</v>
      </c>
      <c r="D79" s="13" t="s">
        <v>18</v>
      </c>
      <c r="E79" s="13" t="s">
        <v>11</v>
      </c>
      <c r="F79" s="16">
        <f>7578700-600000</f>
        <v>6978700</v>
      </c>
    </row>
    <row r="80" spans="1:8" s="1" customFormat="1" ht="26.25" hidden="1" customHeight="1" x14ac:dyDescent="0.2">
      <c r="A80" s="48" t="s">
        <v>95</v>
      </c>
      <c r="B80" s="73" t="s">
        <v>218</v>
      </c>
      <c r="C80" s="7"/>
      <c r="D80" s="7"/>
      <c r="E80" s="7"/>
      <c r="F80" s="21">
        <f>F81+F83+F85</f>
        <v>40484100</v>
      </c>
    </row>
    <row r="81" spans="1:6" s="1" customFormat="1" ht="20.25" hidden="1" customHeight="1" x14ac:dyDescent="0.2">
      <c r="A81" s="48" t="s">
        <v>460</v>
      </c>
      <c r="B81" s="60" t="s">
        <v>207</v>
      </c>
      <c r="C81" s="7"/>
      <c r="D81" s="7"/>
      <c r="E81" s="7"/>
      <c r="F81" s="21">
        <f>F82</f>
        <v>14929200</v>
      </c>
    </row>
    <row r="82" spans="1:6" s="1" customFormat="1" ht="25.5" hidden="1" customHeight="1" x14ac:dyDescent="0.2">
      <c r="A82" s="76" t="s">
        <v>36</v>
      </c>
      <c r="B82" s="47" t="s">
        <v>207</v>
      </c>
      <c r="C82" s="6" t="s">
        <v>35</v>
      </c>
      <c r="D82" s="6" t="s">
        <v>16</v>
      </c>
      <c r="E82" s="6" t="s">
        <v>5</v>
      </c>
      <c r="F82" s="15">
        <v>14929200</v>
      </c>
    </row>
    <row r="83" spans="1:6" s="1" customFormat="1" ht="25.5" hidden="1" customHeight="1" x14ac:dyDescent="0.2">
      <c r="A83" s="74" t="s">
        <v>445</v>
      </c>
      <c r="B83" s="60" t="s">
        <v>208</v>
      </c>
      <c r="C83" s="6"/>
      <c r="D83" s="6"/>
      <c r="E83" s="6"/>
      <c r="F83" s="21">
        <f>F84</f>
        <v>22603700</v>
      </c>
    </row>
    <row r="84" spans="1:6" s="1" customFormat="1" ht="25.5" hidden="1" x14ac:dyDescent="0.2">
      <c r="A84" s="76" t="s">
        <v>36</v>
      </c>
      <c r="B84" s="47" t="s">
        <v>208</v>
      </c>
      <c r="C84" s="6" t="s">
        <v>35</v>
      </c>
      <c r="D84" s="6" t="s">
        <v>16</v>
      </c>
      <c r="E84" s="6" t="s">
        <v>5</v>
      </c>
      <c r="F84" s="15">
        <v>22603700</v>
      </c>
    </row>
    <row r="85" spans="1:6" s="1" customFormat="1" ht="21" hidden="1" customHeight="1" x14ac:dyDescent="0.2">
      <c r="A85" s="74" t="s">
        <v>433</v>
      </c>
      <c r="B85" s="60" t="s">
        <v>209</v>
      </c>
      <c r="C85" s="6"/>
      <c r="D85" s="6"/>
      <c r="E85" s="6"/>
      <c r="F85" s="21">
        <f>F86</f>
        <v>2951200</v>
      </c>
    </row>
    <row r="86" spans="1:6" s="1" customFormat="1" ht="28.5" hidden="1" customHeight="1" x14ac:dyDescent="0.2">
      <c r="A86" s="76" t="s">
        <v>36</v>
      </c>
      <c r="B86" s="47" t="s">
        <v>209</v>
      </c>
      <c r="C86" s="6" t="s">
        <v>35</v>
      </c>
      <c r="D86" s="6" t="s">
        <v>16</v>
      </c>
      <c r="E86" s="6" t="s">
        <v>7</v>
      </c>
      <c r="F86" s="15">
        <v>2951200</v>
      </c>
    </row>
    <row r="87" spans="1:6" s="1" customFormat="1" ht="25.5" hidden="1" x14ac:dyDescent="0.2">
      <c r="A87" s="82" t="s">
        <v>214</v>
      </c>
      <c r="B87" s="77" t="s">
        <v>216</v>
      </c>
      <c r="C87" s="7"/>
      <c r="D87" s="7"/>
      <c r="E87" s="7"/>
      <c r="F87" s="21">
        <f>F88</f>
        <v>7397000</v>
      </c>
    </row>
    <row r="88" spans="1:6" s="1" customFormat="1" ht="15.75" hidden="1" customHeight="1" x14ac:dyDescent="0.2">
      <c r="A88" s="48" t="s">
        <v>459</v>
      </c>
      <c r="B88" s="60" t="s">
        <v>210</v>
      </c>
      <c r="C88" s="7"/>
      <c r="D88" s="7"/>
      <c r="E88" s="7"/>
      <c r="F88" s="21">
        <f>F89</f>
        <v>7397000</v>
      </c>
    </row>
    <row r="89" spans="1:6" s="1" customFormat="1" ht="25.5" hidden="1" customHeight="1" x14ac:dyDescent="0.2">
      <c r="A89" s="76" t="s">
        <v>36</v>
      </c>
      <c r="B89" s="47" t="s">
        <v>210</v>
      </c>
      <c r="C89" s="6" t="s">
        <v>35</v>
      </c>
      <c r="D89" s="6" t="s">
        <v>16</v>
      </c>
      <c r="E89" s="6" t="s">
        <v>7</v>
      </c>
      <c r="F89" s="15">
        <v>7397000</v>
      </c>
    </row>
    <row r="90" spans="1:6" s="1" customFormat="1" ht="25.5" hidden="1" x14ac:dyDescent="0.2">
      <c r="A90" s="82" t="s">
        <v>461</v>
      </c>
      <c r="B90" s="77" t="s">
        <v>217</v>
      </c>
      <c r="C90" s="7"/>
      <c r="D90" s="7"/>
      <c r="E90" s="7"/>
      <c r="F90" s="21">
        <f>F91+F93</f>
        <v>8651000</v>
      </c>
    </row>
    <row r="91" spans="1:6" s="1" customFormat="1" hidden="1" x14ac:dyDescent="0.2">
      <c r="A91" s="48" t="s">
        <v>422</v>
      </c>
      <c r="B91" s="60" t="s">
        <v>211</v>
      </c>
      <c r="C91" s="7"/>
      <c r="D91" s="7"/>
      <c r="E91" s="7"/>
      <c r="F91" s="21">
        <f>F92</f>
        <v>1500000</v>
      </c>
    </row>
    <row r="92" spans="1:6" s="1" customFormat="1" ht="25.5" hidden="1" x14ac:dyDescent="0.2">
      <c r="A92" s="76" t="s">
        <v>36</v>
      </c>
      <c r="B92" s="47" t="s">
        <v>211</v>
      </c>
      <c r="C92" s="6" t="s">
        <v>35</v>
      </c>
      <c r="D92" s="6" t="s">
        <v>16</v>
      </c>
      <c r="E92" s="6" t="s">
        <v>5</v>
      </c>
      <c r="F92" s="15">
        <v>1500000</v>
      </c>
    </row>
    <row r="93" spans="1:6" s="1" customFormat="1" hidden="1" x14ac:dyDescent="0.2">
      <c r="A93" s="74" t="s">
        <v>124</v>
      </c>
      <c r="B93" s="60" t="s">
        <v>212</v>
      </c>
      <c r="C93" s="6"/>
      <c r="D93" s="6"/>
      <c r="E93" s="6"/>
      <c r="F93" s="21">
        <f>F94</f>
        <v>7151000</v>
      </c>
    </row>
    <row r="94" spans="1:6" s="1" customFormat="1" ht="25.5" hidden="1" x14ac:dyDescent="0.2">
      <c r="A94" s="76" t="s">
        <v>36</v>
      </c>
      <c r="B94" s="47" t="s">
        <v>212</v>
      </c>
      <c r="C94" s="6" t="s">
        <v>35</v>
      </c>
      <c r="D94" s="6" t="s">
        <v>16</v>
      </c>
      <c r="E94" s="6" t="s">
        <v>7</v>
      </c>
      <c r="F94" s="15">
        <f>6651000+500000</f>
        <v>7151000</v>
      </c>
    </row>
    <row r="95" spans="1:6" s="1" customFormat="1" ht="25.5" hidden="1" x14ac:dyDescent="0.2">
      <c r="A95" s="116" t="s">
        <v>106</v>
      </c>
      <c r="B95" s="104" t="s">
        <v>173</v>
      </c>
      <c r="C95" s="105"/>
      <c r="D95" s="105"/>
      <c r="E95" s="105"/>
      <c r="F95" s="123">
        <f>F96+F101+F108+F115+F122</f>
        <v>477593091</v>
      </c>
    </row>
    <row r="96" spans="1:6" s="1" customFormat="1" ht="25.5" hidden="1" x14ac:dyDescent="0.2">
      <c r="A96" s="48" t="s">
        <v>319</v>
      </c>
      <c r="B96" s="60" t="s">
        <v>229</v>
      </c>
      <c r="C96" s="7"/>
      <c r="D96" s="7"/>
      <c r="E96" s="7"/>
      <c r="F96" s="21">
        <f>F97</f>
        <v>370000</v>
      </c>
    </row>
    <row r="97" spans="1:8" s="1" customFormat="1" hidden="1" x14ac:dyDescent="0.2">
      <c r="A97" s="52" t="s">
        <v>118</v>
      </c>
      <c r="B97" s="60" t="s">
        <v>230</v>
      </c>
      <c r="C97" s="7"/>
      <c r="D97" s="7"/>
      <c r="E97" s="7"/>
      <c r="F97" s="21">
        <f>F98</f>
        <v>370000</v>
      </c>
    </row>
    <row r="98" spans="1:8" s="1" customFormat="1" hidden="1" x14ac:dyDescent="0.2">
      <c r="A98" s="52" t="s">
        <v>231</v>
      </c>
      <c r="B98" s="60" t="s">
        <v>219</v>
      </c>
      <c r="C98" s="7"/>
      <c r="D98" s="7"/>
      <c r="E98" s="7"/>
      <c r="F98" s="21">
        <f>F99+F100</f>
        <v>370000</v>
      </c>
    </row>
    <row r="99" spans="1:8" s="1" customFormat="1" ht="25.5" hidden="1" x14ac:dyDescent="0.2">
      <c r="A99" s="31" t="s">
        <v>444</v>
      </c>
      <c r="B99" s="47" t="s">
        <v>219</v>
      </c>
      <c r="C99" s="25">
        <v>321</v>
      </c>
      <c r="D99" s="6" t="s">
        <v>16</v>
      </c>
      <c r="E99" s="6" t="s">
        <v>17</v>
      </c>
      <c r="F99" s="15">
        <v>50000</v>
      </c>
    </row>
    <row r="100" spans="1:8" s="1" customFormat="1" ht="29.25" hidden="1" customHeight="1" x14ac:dyDescent="0.2">
      <c r="A100" s="78" t="s">
        <v>36</v>
      </c>
      <c r="B100" s="47" t="s">
        <v>219</v>
      </c>
      <c r="C100" s="25">
        <v>244</v>
      </c>
      <c r="D100" s="6" t="s">
        <v>16</v>
      </c>
      <c r="E100" s="6" t="s">
        <v>17</v>
      </c>
      <c r="F100" s="15">
        <v>320000</v>
      </c>
    </row>
    <row r="101" spans="1:8" s="1" customFormat="1" hidden="1" x14ac:dyDescent="0.2">
      <c r="A101" s="48" t="s">
        <v>320</v>
      </c>
      <c r="B101" s="60" t="s">
        <v>315</v>
      </c>
      <c r="C101" s="7"/>
      <c r="D101" s="7"/>
      <c r="E101" s="7"/>
      <c r="F101" s="21">
        <f>F102+F105</f>
        <v>1575000</v>
      </c>
    </row>
    <row r="102" spans="1:8" s="1" customFormat="1" hidden="1" x14ac:dyDescent="0.2">
      <c r="A102" s="52" t="s">
        <v>118</v>
      </c>
      <c r="B102" s="60" t="s">
        <v>314</v>
      </c>
      <c r="C102" s="7"/>
      <c r="D102" s="7"/>
      <c r="E102" s="7"/>
      <c r="F102" s="21">
        <f>F103</f>
        <v>1075000</v>
      </c>
    </row>
    <row r="103" spans="1:8" s="1" customFormat="1" hidden="1" x14ac:dyDescent="0.2">
      <c r="A103" s="52" t="s">
        <v>231</v>
      </c>
      <c r="B103" s="60" t="s">
        <v>317</v>
      </c>
      <c r="C103" s="7"/>
      <c r="D103" s="7"/>
      <c r="E103" s="7"/>
      <c r="F103" s="21">
        <f>F104</f>
        <v>1075000</v>
      </c>
    </row>
    <row r="104" spans="1:8" s="1" customFormat="1" ht="25.5" hidden="1" x14ac:dyDescent="0.2">
      <c r="A104" s="44" t="s">
        <v>36</v>
      </c>
      <c r="B104" s="47" t="s">
        <v>317</v>
      </c>
      <c r="C104" s="25">
        <v>244</v>
      </c>
      <c r="D104" s="6" t="s">
        <v>16</v>
      </c>
      <c r="E104" s="6" t="s">
        <v>17</v>
      </c>
      <c r="F104" s="15">
        <f>1130000-55000</f>
        <v>1075000</v>
      </c>
    </row>
    <row r="105" spans="1:8" s="1" customFormat="1" hidden="1" x14ac:dyDescent="0.2">
      <c r="A105" s="52" t="s">
        <v>334</v>
      </c>
      <c r="B105" s="60" t="s">
        <v>337</v>
      </c>
      <c r="C105" s="25"/>
      <c r="D105" s="6"/>
      <c r="E105" s="6"/>
      <c r="F105" s="21">
        <f>F106</f>
        <v>500000</v>
      </c>
    </row>
    <row r="106" spans="1:8" s="1" customFormat="1" hidden="1" x14ac:dyDescent="0.2">
      <c r="A106" s="52" t="s">
        <v>231</v>
      </c>
      <c r="B106" s="60" t="s">
        <v>336</v>
      </c>
      <c r="C106" s="25"/>
      <c r="D106" s="6"/>
      <c r="E106" s="6"/>
      <c r="F106" s="21">
        <f>F107</f>
        <v>500000</v>
      </c>
    </row>
    <row r="107" spans="1:8" s="1" customFormat="1" ht="25.5" hidden="1" x14ac:dyDescent="0.2">
      <c r="A107" s="78" t="s">
        <v>463</v>
      </c>
      <c r="B107" s="47" t="s">
        <v>336</v>
      </c>
      <c r="C107" s="25">
        <v>414</v>
      </c>
      <c r="D107" s="6" t="s">
        <v>16</v>
      </c>
      <c r="E107" s="6" t="s">
        <v>17</v>
      </c>
      <c r="F107" s="15">
        <v>500000</v>
      </c>
    </row>
    <row r="108" spans="1:8" s="1" customFormat="1" ht="25.5" hidden="1" x14ac:dyDescent="0.2">
      <c r="A108" s="48" t="s">
        <v>318</v>
      </c>
      <c r="B108" s="60" t="s">
        <v>313</v>
      </c>
      <c r="C108" s="7"/>
      <c r="D108" s="7"/>
      <c r="E108" s="7"/>
      <c r="F108" s="21">
        <f>F109+F112</f>
        <v>10365600</v>
      </c>
    </row>
    <row r="109" spans="1:8" s="1" customFormat="1" ht="57" hidden="1" customHeight="1" x14ac:dyDescent="0.2">
      <c r="A109" s="68" t="s">
        <v>247</v>
      </c>
      <c r="B109" s="8" t="s">
        <v>332</v>
      </c>
      <c r="C109" s="7"/>
      <c r="D109" s="7"/>
      <c r="E109" s="7"/>
      <c r="F109" s="21">
        <f>F110</f>
        <v>1965600</v>
      </c>
    </row>
    <row r="110" spans="1:8" s="1" customFormat="1" ht="48.75" hidden="1" customHeight="1" x14ac:dyDescent="0.2">
      <c r="A110" s="83" t="s">
        <v>270</v>
      </c>
      <c r="B110" s="8" t="s">
        <v>310</v>
      </c>
      <c r="C110" s="6"/>
      <c r="D110" s="6"/>
      <c r="E110" s="6"/>
      <c r="F110" s="21">
        <f>F111</f>
        <v>1965600</v>
      </c>
      <c r="G110" s="33"/>
      <c r="H110" s="34"/>
    </row>
    <row r="111" spans="1:8" s="1" customFormat="1" ht="25.5" hidden="1" x14ac:dyDescent="0.2">
      <c r="A111" s="31" t="s">
        <v>53</v>
      </c>
      <c r="B111" s="9" t="s">
        <v>310</v>
      </c>
      <c r="C111" s="6" t="s">
        <v>51</v>
      </c>
      <c r="D111" s="6" t="s">
        <v>16</v>
      </c>
      <c r="E111" s="6" t="s">
        <v>17</v>
      </c>
      <c r="F111" s="16">
        <v>1965600</v>
      </c>
      <c r="G111" s="33"/>
      <c r="H111" s="34"/>
    </row>
    <row r="112" spans="1:8" s="1" customFormat="1" ht="18.75" hidden="1" customHeight="1" x14ac:dyDescent="0.2">
      <c r="A112" s="52" t="s">
        <v>118</v>
      </c>
      <c r="B112" s="60" t="s">
        <v>312</v>
      </c>
      <c r="C112" s="7"/>
      <c r="D112" s="7"/>
      <c r="E112" s="7"/>
      <c r="F112" s="21">
        <f>F113</f>
        <v>8400000</v>
      </c>
    </row>
    <row r="113" spans="1:8" s="1" customFormat="1" ht="21.75" hidden="1" customHeight="1" x14ac:dyDescent="0.2">
      <c r="A113" s="52" t="s">
        <v>123</v>
      </c>
      <c r="B113" s="60" t="s">
        <v>316</v>
      </c>
      <c r="C113" s="7"/>
      <c r="D113" s="7"/>
      <c r="E113" s="7"/>
      <c r="F113" s="21">
        <f>F114</f>
        <v>8400000</v>
      </c>
    </row>
    <row r="114" spans="1:8" s="1" customFormat="1" ht="30" hidden="1" customHeight="1" x14ac:dyDescent="0.2">
      <c r="A114" s="78" t="s">
        <v>471</v>
      </c>
      <c r="B114" s="47" t="s">
        <v>316</v>
      </c>
      <c r="C114" s="25">
        <v>243</v>
      </c>
      <c r="D114" s="6" t="s">
        <v>16</v>
      </c>
      <c r="E114" s="6" t="s">
        <v>17</v>
      </c>
      <c r="F114" s="15">
        <v>8400000</v>
      </c>
    </row>
    <row r="115" spans="1:8" s="1" customFormat="1" ht="25.5" hidden="1" x14ac:dyDescent="0.2">
      <c r="A115" s="48" t="s">
        <v>323</v>
      </c>
      <c r="B115" s="60" t="s">
        <v>322</v>
      </c>
      <c r="C115" s="7"/>
      <c r="D115" s="7"/>
      <c r="E115" s="7"/>
      <c r="F115" s="21">
        <f>F116+F119</f>
        <v>3047200</v>
      </c>
    </row>
    <row r="116" spans="1:8" s="1" customFormat="1" ht="51" hidden="1" x14ac:dyDescent="0.2">
      <c r="A116" s="68" t="s">
        <v>247</v>
      </c>
      <c r="B116" s="8" t="s">
        <v>327</v>
      </c>
      <c r="C116" s="7"/>
      <c r="D116" s="7"/>
      <c r="E116" s="7"/>
      <c r="F116" s="21">
        <f>F117</f>
        <v>2992200</v>
      </c>
    </row>
    <row r="117" spans="1:8" s="1" customFormat="1" ht="29.25" hidden="1" customHeight="1" x14ac:dyDescent="0.2">
      <c r="A117" s="44" t="s">
        <v>64</v>
      </c>
      <c r="B117" s="8" t="s">
        <v>321</v>
      </c>
      <c r="C117" s="25"/>
      <c r="D117" s="6"/>
      <c r="E117" s="6"/>
      <c r="F117" s="21">
        <f>F118</f>
        <v>2992200</v>
      </c>
    </row>
    <row r="118" spans="1:8" s="1" customFormat="1" ht="25.5" x14ac:dyDescent="0.2">
      <c r="A118" s="44" t="s">
        <v>56</v>
      </c>
      <c r="B118" s="9" t="s">
        <v>321</v>
      </c>
      <c r="C118" s="9" t="s">
        <v>61</v>
      </c>
      <c r="D118" s="9" t="s">
        <v>18</v>
      </c>
      <c r="E118" s="9" t="s">
        <v>11</v>
      </c>
      <c r="F118" s="16">
        <v>2992200</v>
      </c>
      <c r="G118" s="33"/>
      <c r="H118" s="34"/>
    </row>
    <row r="119" spans="1:8" s="1" customFormat="1" ht="25.5" hidden="1" x14ac:dyDescent="0.2">
      <c r="A119" s="48" t="s">
        <v>72</v>
      </c>
      <c r="B119" s="8" t="s">
        <v>447</v>
      </c>
      <c r="C119" s="6"/>
      <c r="D119" s="6"/>
      <c r="E119" s="6"/>
      <c r="F119" s="21">
        <f>F120</f>
        <v>55000</v>
      </c>
      <c r="G119" s="33"/>
      <c r="H119" s="34"/>
    </row>
    <row r="120" spans="1:8" s="1" customFormat="1" ht="18" hidden="1" customHeight="1" x14ac:dyDescent="0.2">
      <c r="A120" s="74" t="s">
        <v>124</v>
      </c>
      <c r="B120" s="8" t="s">
        <v>446</v>
      </c>
      <c r="C120" s="6"/>
      <c r="D120" s="6"/>
      <c r="E120" s="6"/>
      <c r="F120" s="21">
        <f>F121</f>
        <v>55000</v>
      </c>
      <c r="G120" s="33"/>
      <c r="H120" s="34"/>
    </row>
    <row r="121" spans="1:8" s="1" customFormat="1" ht="28.5" hidden="1" customHeight="1" x14ac:dyDescent="0.2">
      <c r="A121" s="40" t="s">
        <v>66</v>
      </c>
      <c r="B121" s="9" t="s">
        <v>446</v>
      </c>
      <c r="C121" s="6" t="s">
        <v>65</v>
      </c>
      <c r="D121" s="6" t="s">
        <v>16</v>
      </c>
      <c r="E121" s="6" t="s">
        <v>7</v>
      </c>
      <c r="F121" s="15">
        <v>55000</v>
      </c>
      <c r="G121" s="33"/>
      <c r="H121" s="34"/>
    </row>
    <row r="122" spans="1:8" s="1" customFormat="1" ht="25.5" hidden="1" x14ac:dyDescent="0.2">
      <c r="A122" s="48" t="s">
        <v>328</v>
      </c>
      <c r="B122" s="8" t="s">
        <v>326</v>
      </c>
      <c r="C122" s="6"/>
      <c r="D122" s="6"/>
      <c r="E122" s="6"/>
      <c r="F122" s="21">
        <f>F123+F127+F134</f>
        <v>462235291</v>
      </c>
      <c r="G122" s="33"/>
      <c r="H122" s="34"/>
    </row>
    <row r="123" spans="1:8" s="1" customFormat="1" ht="51" hidden="1" x14ac:dyDescent="0.2">
      <c r="A123" s="68" t="s">
        <v>247</v>
      </c>
      <c r="B123" s="8" t="s">
        <v>324</v>
      </c>
      <c r="C123" s="6"/>
      <c r="D123" s="6"/>
      <c r="E123" s="6"/>
      <c r="F123" s="21">
        <f>F124</f>
        <v>317942800</v>
      </c>
      <c r="G123" s="33"/>
      <c r="H123" s="34"/>
    </row>
    <row r="124" spans="1:8" s="1" customFormat="1" ht="51" hidden="1" x14ac:dyDescent="0.2">
      <c r="A124" s="61" t="s">
        <v>88</v>
      </c>
      <c r="B124" s="8" t="s">
        <v>307</v>
      </c>
      <c r="C124" s="6"/>
      <c r="D124" s="6"/>
      <c r="E124" s="6"/>
      <c r="F124" s="21">
        <f>F125+F126</f>
        <v>317942800</v>
      </c>
    </row>
    <row r="125" spans="1:8" s="1" customFormat="1" ht="25.5" hidden="1" x14ac:dyDescent="0.2">
      <c r="A125" s="31" t="s">
        <v>53</v>
      </c>
      <c r="B125" s="8" t="s">
        <v>307</v>
      </c>
      <c r="C125" s="6" t="s">
        <v>51</v>
      </c>
      <c r="D125" s="6" t="s">
        <v>16</v>
      </c>
      <c r="E125" s="6" t="s">
        <v>7</v>
      </c>
      <c r="F125" s="16">
        <f>317942800-4140800</f>
        <v>313802000</v>
      </c>
      <c r="G125" s="22"/>
    </row>
    <row r="126" spans="1:8" s="1" customFormat="1" ht="25.5" hidden="1" x14ac:dyDescent="0.2">
      <c r="A126" s="44" t="s">
        <v>36</v>
      </c>
      <c r="B126" s="8" t="s">
        <v>307</v>
      </c>
      <c r="C126" s="6" t="s">
        <v>35</v>
      </c>
      <c r="D126" s="6" t="s">
        <v>16</v>
      </c>
      <c r="E126" s="6" t="s">
        <v>7</v>
      </c>
      <c r="F126" s="15">
        <v>4140800</v>
      </c>
    </row>
    <row r="127" spans="1:8" s="1" customFormat="1" ht="20.25" hidden="1" customHeight="1" x14ac:dyDescent="0.2">
      <c r="A127" s="52" t="s">
        <v>120</v>
      </c>
      <c r="B127" s="57" t="s">
        <v>311</v>
      </c>
      <c r="C127" s="6"/>
      <c r="D127" s="6"/>
      <c r="E127" s="6"/>
      <c r="F127" s="21">
        <f>F128+F131</f>
        <v>9052570</v>
      </c>
      <c r="G127" s="22"/>
    </row>
    <row r="128" spans="1:8" s="1" customFormat="1" ht="20.25" hidden="1" customHeight="1" x14ac:dyDescent="0.2">
      <c r="A128" s="115" t="s">
        <v>124</v>
      </c>
      <c r="B128" s="8" t="s">
        <v>325</v>
      </c>
      <c r="C128" s="6"/>
      <c r="D128" s="6"/>
      <c r="E128" s="6"/>
      <c r="F128" s="21">
        <f>SUM(F129:F130)</f>
        <v>9028970</v>
      </c>
      <c r="G128" s="22"/>
    </row>
    <row r="129" spans="1:21" s="12" customFormat="1" hidden="1" x14ac:dyDescent="0.2">
      <c r="A129" s="44" t="s">
        <v>40</v>
      </c>
      <c r="B129" s="6" t="s">
        <v>325</v>
      </c>
      <c r="C129" s="6" t="s">
        <v>37</v>
      </c>
      <c r="D129" s="6" t="s">
        <v>16</v>
      </c>
      <c r="E129" s="6" t="s">
        <v>7</v>
      </c>
      <c r="F129" s="15">
        <v>8657970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s="12" customFormat="1" hidden="1" x14ac:dyDescent="0.2">
      <c r="A130" s="44" t="s">
        <v>41</v>
      </c>
      <c r="B130" s="6" t="s">
        <v>325</v>
      </c>
      <c r="C130" s="6" t="s">
        <v>39</v>
      </c>
      <c r="D130" s="6" t="s">
        <v>16</v>
      </c>
      <c r="E130" s="6" t="s">
        <v>7</v>
      </c>
      <c r="F130" s="15">
        <v>371000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s="12" customFormat="1" ht="16.5" hidden="1" customHeight="1" x14ac:dyDescent="0.2">
      <c r="A131" s="48" t="s">
        <v>125</v>
      </c>
      <c r="B131" s="8" t="s">
        <v>330</v>
      </c>
      <c r="C131" s="6"/>
      <c r="D131" s="6"/>
      <c r="E131" s="6"/>
      <c r="F131" s="21">
        <f>SUM(F132:F133)</f>
        <v>23600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s="1" customFormat="1" hidden="1" x14ac:dyDescent="0.2">
      <c r="A132" s="44" t="s">
        <v>40</v>
      </c>
      <c r="B132" s="6" t="s">
        <v>330</v>
      </c>
      <c r="C132" s="6" t="s">
        <v>37</v>
      </c>
      <c r="D132" s="6" t="s">
        <v>16</v>
      </c>
      <c r="E132" s="6" t="s">
        <v>7</v>
      </c>
      <c r="F132" s="15">
        <v>15600</v>
      </c>
    </row>
    <row r="133" spans="1:21" s="1" customFormat="1" hidden="1" x14ac:dyDescent="0.2">
      <c r="A133" s="44" t="s">
        <v>41</v>
      </c>
      <c r="B133" s="6" t="s">
        <v>330</v>
      </c>
      <c r="C133" s="6" t="s">
        <v>39</v>
      </c>
      <c r="D133" s="6" t="s">
        <v>16</v>
      </c>
      <c r="E133" s="6" t="s">
        <v>7</v>
      </c>
      <c r="F133" s="15">
        <v>8000</v>
      </c>
    </row>
    <row r="134" spans="1:21" ht="25.5" hidden="1" x14ac:dyDescent="0.2">
      <c r="A134" s="48" t="s">
        <v>72</v>
      </c>
      <c r="B134" s="8" t="s">
        <v>308</v>
      </c>
      <c r="C134" s="6"/>
      <c r="D134" s="6"/>
      <c r="E134" s="6"/>
      <c r="F134" s="21">
        <f>F135+F139</f>
        <v>135239921</v>
      </c>
    </row>
    <row r="135" spans="1:21" hidden="1" x14ac:dyDescent="0.2">
      <c r="A135" s="48" t="s">
        <v>124</v>
      </c>
      <c r="B135" s="8" t="s">
        <v>309</v>
      </c>
      <c r="C135" s="6"/>
      <c r="D135" s="6"/>
      <c r="E135" s="6"/>
      <c r="F135" s="21">
        <f>SUM(F136:F138)</f>
        <v>125653600</v>
      </c>
    </row>
    <row r="136" spans="1:21" s="12" customFormat="1" ht="25.5" hidden="1" x14ac:dyDescent="0.2">
      <c r="A136" s="31" t="s">
        <v>464</v>
      </c>
      <c r="B136" s="6" t="s">
        <v>309</v>
      </c>
      <c r="C136" s="6" t="s">
        <v>51</v>
      </c>
      <c r="D136" s="6" t="s">
        <v>16</v>
      </c>
      <c r="E136" s="6" t="s">
        <v>7</v>
      </c>
      <c r="F136" s="15">
        <v>61161300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s="12" customFormat="1" ht="30.75" hidden="1" customHeight="1" x14ac:dyDescent="0.2">
      <c r="A137" s="40" t="s">
        <v>66</v>
      </c>
      <c r="B137" s="6" t="s">
        <v>309</v>
      </c>
      <c r="C137" s="6" t="s">
        <v>65</v>
      </c>
      <c r="D137" s="6" t="s">
        <v>16</v>
      </c>
      <c r="E137" s="6" t="s">
        <v>7</v>
      </c>
      <c r="F137" s="15">
        <v>1442000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s="12" customFormat="1" ht="25.5" hidden="1" x14ac:dyDescent="0.2">
      <c r="A138" s="44" t="s">
        <v>458</v>
      </c>
      <c r="B138" s="6" t="s">
        <v>309</v>
      </c>
      <c r="C138" s="6" t="s">
        <v>35</v>
      </c>
      <c r="D138" s="6" t="s">
        <v>16</v>
      </c>
      <c r="E138" s="6" t="s">
        <v>7</v>
      </c>
      <c r="F138" s="15">
        <v>63050300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s="12" customFormat="1" hidden="1" x14ac:dyDescent="0.2">
      <c r="A139" s="48" t="s">
        <v>125</v>
      </c>
      <c r="B139" s="8" t="s">
        <v>329</v>
      </c>
      <c r="C139" s="6"/>
      <c r="D139" s="6"/>
      <c r="E139" s="6"/>
      <c r="F139" s="21">
        <f>SUM(F140:F141)</f>
        <v>9586321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s="1" customFormat="1" ht="25.5" hidden="1" x14ac:dyDescent="0.2">
      <c r="A140" s="31" t="s">
        <v>464</v>
      </c>
      <c r="B140" s="6" t="s">
        <v>329</v>
      </c>
      <c r="C140" s="6" t="s">
        <v>51</v>
      </c>
      <c r="D140" s="6" t="s">
        <v>16</v>
      </c>
      <c r="E140" s="6" t="s">
        <v>7</v>
      </c>
      <c r="F140" s="15">
        <f>7773900+795121</f>
        <v>8569021</v>
      </c>
    </row>
    <row r="141" spans="1:21" s="1" customFormat="1" ht="25.5" hidden="1" x14ac:dyDescent="0.2">
      <c r="A141" s="44" t="s">
        <v>458</v>
      </c>
      <c r="B141" s="6" t="s">
        <v>329</v>
      </c>
      <c r="C141" s="6" t="s">
        <v>35</v>
      </c>
      <c r="D141" s="6" t="s">
        <v>16</v>
      </c>
      <c r="E141" s="6" t="s">
        <v>7</v>
      </c>
      <c r="F141" s="15">
        <v>1017300</v>
      </c>
    </row>
    <row r="142" spans="1:21" s="1" customFormat="1" ht="25.5" hidden="1" x14ac:dyDescent="0.2">
      <c r="A142" s="124" t="s">
        <v>112</v>
      </c>
      <c r="B142" s="107" t="s">
        <v>172</v>
      </c>
      <c r="C142" s="105"/>
      <c r="D142" s="105"/>
      <c r="E142" s="105"/>
      <c r="F142" s="102">
        <f>F143+F151+F154+F156</f>
        <v>240871389</v>
      </c>
    </row>
    <row r="143" spans="1:21" s="1" customFormat="1" ht="51" hidden="1" x14ac:dyDescent="0.2">
      <c r="A143" s="68" t="s">
        <v>247</v>
      </c>
      <c r="B143" s="8" t="s">
        <v>304</v>
      </c>
      <c r="C143" s="7"/>
      <c r="D143" s="37"/>
      <c r="E143" s="7"/>
      <c r="F143" s="21">
        <f>F144+F147+F149</f>
        <v>151009900</v>
      </c>
    </row>
    <row r="144" spans="1:21" s="1" customFormat="1" ht="38.25" hidden="1" x14ac:dyDescent="0.2">
      <c r="A144" s="69" t="s">
        <v>87</v>
      </c>
      <c r="B144" s="8" t="s">
        <v>279</v>
      </c>
      <c r="C144" s="13"/>
      <c r="D144" s="20"/>
      <c r="E144" s="13"/>
      <c r="F144" s="21">
        <f>F145+F146</f>
        <v>145760900</v>
      </c>
    </row>
    <row r="145" spans="1:8" s="1" customFormat="1" ht="25.5" hidden="1" x14ac:dyDescent="0.2">
      <c r="A145" s="31" t="s">
        <v>53</v>
      </c>
      <c r="B145" s="9" t="s">
        <v>279</v>
      </c>
      <c r="C145" s="13" t="s">
        <v>51</v>
      </c>
      <c r="D145" s="20" t="s">
        <v>16</v>
      </c>
      <c r="E145" s="13" t="s">
        <v>5</v>
      </c>
      <c r="F145" s="15">
        <f>145760900-4366700</f>
        <v>141394200</v>
      </c>
      <c r="G145" s="19"/>
      <c r="H145" s="5"/>
    </row>
    <row r="146" spans="1:8" s="1" customFormat="1" ht="25.5" hidden="1" x14ac:dyDescent="0.2">
      <c r="A146" s="44" t="s">
        <v>71</v>
      </c>
      <c r="B146" s="9" t="s">
        <v>279</v>
      </c>
      <c r="C146" s="6" t="s">
        <v>35</v>
      </c>
      <c r="D146" s="6" t="s">
        <v>16</v>
      </c>
      <c r="E146" s="6" t="s">
        <v>5</v>
      </c>
      <c r="F146" s="15">
        <v>4366700</v>
      </c>
    </row>
    <row r="147" spans="1:8" s="1" customFormat="1" ht="25.5" hidden="1" x14ac:dyDescent="0.2">
      <c r="A147" s="48" t="s">
        <v>50</v>
      </c>
      <c r="B147" s="8" t="s">
        <v>280</v>
      </c>
      <c r="C147" s="13"/>
      <c r="D147" s="20"/>
      <c r="E147" s="13"/>
      <c r="F147" s="21">
        <f>F148</f>
        <v>4649000</v>
      </c>
      <c r="G147" s="19"/>
      <c r="H147" s="5"/>
    </row>
    <row r="148" spans="1:8" s="1" customFormat="1" ht="25.5" hidden="1" x14ac:dyDescent="0.2">
      <c r="A148" s="44" t="s">
        <v>58</v>
      </c>
      <c r="B148" s="9" t="s">
        <v>280</v>
      </c>
      <c r="C148" s="13" t="s">
        <v>59</v>
      </c>
      <c r="D148" s="20" t="s">
        <v>16</v>
      </c>
      <c r="E148" s="13" t="s">
        <v>5</v>
      </c>
      <c r="F148" s="15">
        <v>4649000</v>
      </c>
      <c r="G148" s="19"/>
      <c r="H148" s="5"/>
    </row>
    <row r="149" spans="1:8" s="1" customFormat="1" ht="51" hidden="1" x14ac:dyDescent="0.2">
      <c r="A149" s="70" t="s">
        <v>69</v>
      </c>
      <c r="B149" s="8" t="s">
        <v>296</v>
      </c>
      <c r="C149" s="13"/>
      <c r="D149" s="20"/>
      <c r="E149" s="13"/>
      <c r="F149" s="21">
        <f>F150</f>
        <v>600000</v>
      </c>
      <c r="G149" s="19"/>
      <c r="H149" s="5"/>
    </row>
    <row r="150" spans="1:8" s="1" customFormat="1" ht="25.5" hidden="1" x14ac:dyDescent="0.2">
      <c r="A150" s="44" t="s">
        <v>58</v>
      </c>
      <c r="B150" s="9" t="s">
        <v>296</v>
      </c>
      <c r="C150" s="7" t="s">
        <v>59</v>
      </c>
      <c r="D150" s="13" t="s">
        <v>18</v>
      </c>
      <c r="E150" s="13" t="s">
        <v>11</v>
      </c>
      <c r="F150" s="16">
        <v>600000</v>
      </c>
    </row>
    <row r="151" spans="1:8" s="1" customFormat="1" hidden="1" x14ac:dyDescent="0.2">
      <c r="A151" s="52" t="s">
        <v>334</v>
      </c>
      <c r="B151" s="8" t="s">
        <v>333</v>
      </c>
      <c r="C151" s="7"/>
      <c r="D151" s="13"/>
      <c r="E151" s="13"/>
      <c r="F151" s="71">
        <f>F152</f>
        <v>8174789</v>
      </c>
    </row>
    <row r="152" spans="1:8" s="1" customFormat="1" hidden="1" x14ac:dyDescent="0.2">
      <c r="A152" s="52" t="s">
        <v>231</v>
      </c>
      <c r="B152" s="8" t="s">
        <v>335</v>
      </c>
      <c r="C152" s="7"/>
      <c r="D152" s="13"/>
      <c r="E152" s="13"/>
      <c r="F152" s="71">
        <f>F153</f>
        <v>8174789</v>
      </c>
    </row>
    <row r="153" spans="1:8" s="1" customFormat="1" ht="25.5" hidden="1" x14ac:dyDescent="0.2">
      <c r="A153" s="44" t="s">
        <v>465</v>
      </c>
      <c r="B153" s="6" t="s">
        <v>335</v>
      </c>
      <c r="C153" s="6" t="s">
        <v>74</v>
      </c>
      <c r="D153" s="6" t="s">
        <v>16</v>
      </c>
      <c r="E153" s="6" t="s">
        <v>17</v>
      </c>
      <c r="F153" s="16">
        <f>8176589-1800</f>
        <v>8174789</v>
      </c>
    </row>
    <row r="154" spans="1:8" s="1" customFormat="1" ht="13.5" hidden="1" thickBot="1" x14ac:dyDescent="0.25">
      <c r="A154" s="67" t="s">
        <v>120</v>
      </c>
      <c r="B154" s="8" t="s">
        <v>305</v>
      </c>
      <c r="C154" s="7"/>
      <c r="D154" s="13"/>
      <c r="E154" s="13"/>
      <c r="F154" s="71">
        <f>F155</f>
        <v>8384000</v>
      </c>
    </row>
    <row r="155" spans="1:8" s="1" customFormat="1" ht="25.5" hidden="1" x14ac:dyDescent="0.2">
      <c r="A155" s="44" t="s">
        <v>331</v>
      </c>
      <c r="B155" s="6" t="s">
        <v>297</v>
      </c>
      <c r="C155" s="6" t="s">
        <v>37</v>
      </c>
      <c r="D155" s="6" t="s">
        <v>16</v>
      </c>
      <c r="E155" s="6" t="s">
        <v>5</v>
      </c>
      <c r="F155" s="15">
        <v>8384000</v>
      </c>
      <c r="G155" s="72"/>
    </row>
    <row r="156" spans="1:8" s="1" customFormat="1" ht="25.5" hidden="1" x14ac:dyDescent="0.2">
      <c r="A156" s="48" t="s">
        <v>72</v>
      </c>
      <c r="B156" s="8" t="s">
        <v>232</v>
      </c>
      <c r="C156" s="6"/>
      <c r="D156" s="6"/>
      <c r="E156" s="6"/>
      <c r="F156" s="21">
        <f>F157+F161</f>
        <v>73302700</v>
      </c>
    </row>
    <row r="157" spans="1:8" s="1" customFormat="1" hidden="1" x14ac:dyDescent="0.2">
      <c r="A157" s="31" t="s">
        <v>419</v>
      </c>
      <c r="B157" s="8" t="s">
        <v>298</v>
      </c>
      <c r="C157" s="6"/>
      <c r="D157" s="6"/>
      <c r="E157" s="6"/>
      <c r="F157" s="21">
        <f>F158+F159+F160</f>
        <v>67752700</v>
      </c>
    </row>
    <row r="158" spans="1:8" s="1" customFormat="1" ht="24.75" hidden="1" customHeight="1" x14ac:dyDescent="0.2">
      <c r="A158" s="31" t="s">
        <v>53</v>
      </c>
      <c r="B158" s="6" t="s">
        <v>298</v>
      </c>
      <c r="C158" s="6" t="s">
        <v>51</v>
      </c>
      <c r="D158" s="6" t="s">
        <v>16</v>
      </c>
      <c r="E158" s="6" t="s">
        <v>5</v>
      </c>
      <c r="F158" s="15">
        <v>38102800</v>
      </c>
    </row>
    <row r="159" spans="1:8" s="1" customFormat="1" hidden="1" x14ac:dyDescent="0.2">
      <c r="A159" s="40" t="s">
        <v>420</v>
      </c>
      <c r="B159" s="6" t="s">
        <v>298</v>
      </c>
      <c r="C159" s="6" t="s">
        <v>65</v>
      </c>
      <c r="D159" s="6" t="s">
        <v>16</v>
      </c>
      <c r="E159" s="6" t="s">
        <v>5</v>
      </c>
      <c r="F159" s="15">
        <v>668600</v>
      </c>
    </row>
    <row r="160" spans="1:8" s="1" customFormat="1" ht="25.5" hidden="1" x14ac:dyDescent="0.2">
      <c r="A160" s="44" t="s">
        <v>71</v>
      </c>
      <c r="B160" s="6" t="s">
        <v>298</v>
      </c>
      <c r="C160" s="6" t="s">
        <v>35</v>
      </c>
      <c r="D160" s="6" t="s">
        <v>16</v>
      </c>
      <c r="E160" s="6" t="s">
        <v>5</v>
      </c>
      <c r="F160" s="15">
        <f>43910500-14929200</f>
        <v>28981300</v>
      </c>
    </row>
    <row r="161" spans="1:6" s="1" customFormat="1" ht="25.5" hidden="1" x14ac:dyDescent="0.2">
      <c r="A161" s="48" t="s">
        <v>421</v>
      </c>
      <c r="B161" s="60" t="s">
        <v>220</v>
      </c>
      <c r="C161" s="6"/>
      <c r="D161" s="6"/>
      <c r="E161" s="6"/>
      <c r="F161" s="21">
        <f>F162+F163</f>
        <v>5550000</v>
      </c>
    </row>
    <row r="162" spans="1:6" s="1" customFormat="1" ht="26.25" hidden="1" customHeight="1" x14ac:dyDescent="0.2">
      <c r="A162" s="40" t="s">
        <v>466</v>
      </c>
      <c r="B162" s="47" t="s">
        <v>220</v>
      </c>
      <c r="C162" s="25">
        <v>243</v>
      </c>
      <c r="D162" s="6" t="s">
        <v>16</v>
      </c>
      <c r="E162" s="6" t="s">
        <v>5</v>
      </c>
      <c r="F162" s="15">
        <v>2100000</v>
      </c>
    </row>
    <row r="163" spans="1:6" s="1" customFormat="1" ht="29.25" hidden="1" customHeight="1" x14ac:dyDescent="0.2">
      <c r="A163" s="40" t="s">
        <v>467</v>
      </c>
      <c r="B163" s="47" t="s">
        <v>220</v>
      </c>
      <c r="C163" s="25">
        <v>244</v>
      </c>
      <c r="D163" s="6" t="s">
        <v>16</v>
      </c>
      <c r="E163" s="6" t="s">
        <v>5</v>
      </c>
      <c r="F163" s="15">
        <v>3450000</v>
      </c>
    </row>
    <row r="164" spans="1:6" s="1" customFormat="1" ht="25.5" hidden="1" x14ac:dyDescent="0.2">
      <c r="A164" s="120" t="s">
        <v>107</v>
      </c>
      <c r="B164" s="107" t="s">
        <v>170</v>
      </c>
      <c r="C164" s="105"/>
      <c r="D164" s="105"/>
      <c r="E164" s="105"/>
      <c r="F164" s="102">
        <f>F165+F169+F173+F176+F180+F184</f>
        <v>6690000</v>
      </c>
    </row>
    <row r="165" spans="1:6" s="1" customFormat="1" hidden="1" x14ac:dyDescent="0.2">
      <c r="A165" s="59" t="s">
        <v>222</v>
      </c>
      <c r="B165" s="77" t="s">
        <v>221</v>
      </c>
      <c r="C165" s="7"/>
      <c r="D165" s="7"/>
      <c r="E165" s="7"/>
      <c r="F165" s="21">
        <f>F166</f>
        <v>500000</v>
      </c>
    </row>
    <row r="166" spans="1:6" s="1" customFormat="1" ht="25.5" hidden="1" x14ac:dyDescent="0.2">
      <c r="A166" s="48" t="s">
        <v>72</v>
      </c>
      <c r="B166" s="60" t="s">
        <v>306</v>
      </c>
      <c r="C166" s="7"/>
      <c r="D166" s="7"/>
      <c r="E166" s="7"/>
      <c r="F166" s="21">
        <f>F167</f>
        <v>500000</v>
      </c>
    </row>
    <row r="167" spans="1:6" s="1" customFormat="1" hidden="1" x14ac:dyDescent="0.2">
      <c r="A167" s="48" t="s">
        <v>468</v>
      </c>
      <c r="B167" s="60" t="s">
        <v>449</v>
      </c>
      <c r="C167" s="7"/>
      <c r="D167" s="7"/>
      <c r="E167" s="7"/>
      <c r="F167" s="21">
        <f>F168</f>
        <v>500000</v>
      </c>
    </row>
    <row r="168" spans="1:6" s="1" customFormat="1" ht="25.5" hidden="1" x14ac:dyDescent="0.2">
      <c r="A168" s="40" t="s">
        <v>469</v>
      </c>
      <c r="B168" s="47" t="s">
        <v>449</v>
      </c>
      <c r="C168" s="25">
        <v>244</v>
      </c>
      <c r="D168" s="6" t="s">
        <v>16</v>
      </c>
      <c r="E168" s="6" t="s">
        <v>7</v>
      </c>
      <c r="F168" s="15">
        <v>500000</v>
      </c>
    </row>
    <row r="169" spans="1:6" s="1" customFormat="1" ht="16.5" hidden="1" customHeight="1" x14ac:dyDescent="0.2">
      <c r="A169" s="59" t="s">
        <v>223</v>
      </c>
      <c r="B169" s="77" t="s">
        <v>224</v>
      </c>
      <c r="C169" s="7"/>
      <c r="D169" s="7"/>
      <c r="E169" s="7"/>
      <c r="F169" s="21">
        <f>F170</f>
        <v>200000</v>
      </c>
    </row>
    <row r="170" spans="1:6" s="1" customFormat="1" ht="25.5" hidden="1" x14ac:dyDescent="0.2">
      <c r="A170" s="48" t="s">
        <v>72</v>
      </c>
      <c r="B170" s="60" t="s">
        <v>402</v>
      </c>
      <c r="C170" s="7"/>
      <c r="D170" s="7"/>
      <c r="E170" s="7"/>
      <c r="F170" s="21">
        <f>F171</f>
        <v>200000</v>
      </c>
    </row>
    <row r="171" spans="1:6" s="1" customFormat="1" hidden="1" x14ac:dyDescent="0.2">
      <c r="A171" s="48" t="s">
        <v>470</v>
      </c>
      <c r="B171" s="60" t="s">
        <v>450</v>
      </c>
      <c r="C171" s="7"/>
      <c r="D171" s="7"/>
      <c r="E171" s="7"/>
      <c r="F171" s="21">
        <f>F172</f>
        <v>200000</v>
      </c>
    </row>
    <row r="172" spans="1:6" s="1" customFormat="1" ht="25.5" hidden="1" x14ac:dyDescent="0.2">
      <c r="A172" s="40" t="s">
        <v>36</v>
      </c>
      <c r="B172" s="47" t="s">
        <v>450</v>
      </c>
      <c r="C172" s="25">
        <v>244</v>
      </c>
      <c r="D172" s="6" t="s">
        <v>16</v>
      </c>
      <c r="E172" s="6" t="s">
        <v>7</v>
      </c>
      <c r="F172" s="15">
        <v>200000</v>
      </c>
    </row>
    <row r="173" spans="1:6" s="1" customFormat="1" ht="25.5" hidden="1" x14ac:dyDescent="0.2">
      <c r="A173" s="59" t="s">
        <v>448</v>
      </c>
      <c r="B173" s="77" t="s">
        <v>225</v>
      </c>
      <c r="C173" s="7"/>
      <c r="D173" s="7"/>
      <c r="E173" s="7"/>
      <c r="F173" s="21">
        <f>F174</f>
        <v>4900000</v>
      </c>
    </row>
    <row r="174" spans="1:6" s="1" customFormat="1" hidden="1" x14ac:dyDescent="0.2">
      <c r="A174" s="59" t="s">
        <v>418</v>
      </c>
      <c r="B174" s="60" t="s">
        <v>368</v>
      </c>
      <c r="C174" s="7"/>
      <c r="D174" s="7"/>
      <c r="E174" s="7"/>
      <c r="F174" s="21">
        <f>F175</f>
        <v>4900000</v>
      </c>
    </row>
    <row r="175" spans="1:6" s="1" customFormat="1" ht="25.5" hidden="1" x14ac:dyDescent="0.2">
      <c r="A175" s="40" t="s">
        <v>417</v>
      </c>
      <c r="B175" s="60" t="s">
        <v>368</v>
      </c>
      <c r="C175" s="25">
        <v>244</v>
      </c>
      <c r="D175" s="6" t="s">
        <v>16</v>
      </c>
      <c r="E175" s="6" t="s">
        <v>7</v>
      </c>
      <c r="F175" s="15">
        <v>4900000</v>
      </c>
    </row>
    <row r="176" spans="1:6" s="1" customFormat="1" hidden="1" x14ac:dyDescent="0.2">
      <c r="A176" s="59" t="s">
        <v>227</v>
      </c>
      <c r="B176" s="77" t="s">
        <v>226</v>
      </c>
      <c r="C176" s="7"/>
      <c r="D176" s="7"/>
      <c r="E176" s="7"/>
      <c r="F176" s="21">
        <f>F177</f>
        <v>1000000</v>
      </c>
    </row>
    <row r="177" spans="1:6" s="1" customFormat="1" ht="18.75" hidden="1" customHeight="1" x14ac:dyDescent="0.2">
      <c r="A177" s="52" t="s">
        <v>118</v>
      </c>
      <c r="B177" s="60" t="s">
        <v>412</v>
      </c>
      <c r="C177" s="7"/>
      <c r="D177" s="7"/>
      <c r="E177" s="7"/>
      <c r="F177" s="21">
        <f>F178</f>
        <v>1000000</v>
      </c>
    </row>
    <row r="178" spans="1:6" s="1" customFormat="1" ht="19.5" hidden="1" customHeight="1" x14ac:dyDescent="0.2">
      <c r="A178" s="52" t="s">
        <v>123</v>
      </c>
      <c r="B178" s="60" t="s">
        <v>411</v>
      </c>
      <c r="C178" s="7"/>
      <c r="D178" s="7"/>
      <c r="E178" s="7"/>
      <c r="F178" s="21">
        <f>F179</f>
        <v>1000000</v>
      </c>
    </row>
    <row r="179" spans="1:6" s="1" customFormat="1" ht="25.5" hidden="1" x14ac:dyDescent="0.2">
      <c r="A179" s="78" t="s">
        <v>471</v>
      </c>
      <c r="B179" s="47" t="s">
        <v>411</v>
      </c>
      <c r="C179" s="25">
        <v>244</v>
      </c>
      <c r="D179" s="6" t="s">
        <v>16</v>
      </c>
      <c r="E179" s="6" t="s">
        <v>17</v>
      </c>
      <c r="F179" s="15">
        <v>1000000</v>
      </c>
    </row>
    <row r="180" spans="1:6" s="1" customFormat="1" hidden="1" x14ac:dyDescent="0.2">
      <c r="A180" s="59" t="s">
        <v>338</v>
      </c>
      <c r="B180" s="77" t="s">
        <v>301</v>
      </c>
      <c r="C180" s="7"/>
      <c r="D180" s="7"/>
      <c r="E180" s="7"/>
      <c r="F180" s="21">
        <f>F181</f>
        <v>70000</v>
      </c>
    </row>
    <row r="181" spans="1:6" s="1" customFormat="1" hidden="1" x14ac:dyDescent="0.2">
      <c r="A181" s="84" t="s">
        <v>119</v>
      </c>
      <c r="B181" s="85" t="s">
        <v>451</v>
      </c>
      <c r="C181" s="37"/>
      <c r="D181" s="37"/>
      <c r="E181" s="7"/>
      <c r="F181" s="21">
        <f>F182</f>
        <v>70000</v>
      </c>
    </row>
    <row r="182" spans="1:6" s="1" customFormat="1" ht="27.75" hidden="1" customHeight="1" x14ac:dyDescent="0.2">
      <c r="A182" s="52" t="s">
        <v>416</v>
      </c>
      <c r="B182" s="73" t="s">
        <v>302</v>
      </c>
      <c r="C182" s="7"/>
      <c r="D182" s="7"/>
      <c r="E182" s="7"/>
      <c r="F182" s="21">
        <f>F183</f>
        <v>70000</v>
      </c>
    </row>
    <row r="183" spans="1:6" s="1" customFormat="1" hidden="1" x14ac:dyDescent="0.2">
      <c r="A183" s="40" t="s">
        <v>472</v>
      </c>
      <c r="B183" s="47" t="s">
        <v>302</v>
      </c>
      <c r="C183" s="25">
        <v>612</v>
      </c>
      <c r="D183" s="6" t="s">
        <v>18</v>
      </c>
      <c r="E183" s="6" t="s">
        <v>13</v>
      </c>
      <c r="F183" s="15">
        <v>70000</v>
      </c>
    </row>
    <row r="184" spans="1:6" s="1" customFormat="1" hidden="1" x14ac:dyDescent="0.2">
      <c r="A184" s="59" t="s">
        <v>339</v>
      </c>
      <c r="B184" s="110" t="s">
        <v>340</v>
      </c>
      <c r="C184" s="25"/>
      <c r="D184" s="6"/>
      <c r="E184" s="6"/>
      <c r="F184" s="21">
        <f>F185</f>
        <v>20000</v>
      </c>
    </row>
    <row r="185" spans="1:6" s="1" customFormat="1" hidden="1" x14ac:dyDescent="0.2">
      <c r="A185" s="52" t="s">
        <v>119</v>
      </c>
      <c r="B185" s="60" t="s">
        <v>452</v>
      </c>
      <c r="C185" s="7"/>
      <c r="D185" s="7"/>
      <c r="E185" s="7"/>
      <c r="F185" s="21">
        <f>F186</f>
        <v>20000</v>
      </c>
    </row>
    <row r="186" spans="1:6" s="1" customFormat="1" ht="25.5" hidden="1" x14ac:dyDescent="0.2">
      <c r="A186" s="40" t="s">
        <v>343</v>
      </c>
      <c r="B186" s="47" t="s">
        <v>341</v>
      </c>
      <c r="C186" s="25">
        <v>612</v>
      </c>
      <c r="D186" s="6" t="s">
        <v>18</v>
      </c>
      <c r="E186" s="6" t="s">
        <v>13</v>
      </c>
      <c r="F186" s="15">
        <v>20000</v>
      </c>
    </row>
    <row r="187" spans="1:6" s="1" customFormat="1" ht="38.25" hidden="1" x14ac:dyDescent="0.2">
      <c r="A187" s="120" t="s">
        <v>110</v>
      </c>
      <c r="B187" s="118" t="s">
        <v>171</v>
      </c>
      <c r="C187" s="105"/>
      <c r="D187" s="105"/>
      <c r="E187" s="105"/>
      <c r="F187" s="102">
        <f>F188+F191+F194</f>
        <v>2800000</v>
      </c>
    </row>
    <row r="188" spans="1:6" s="1" customFormat="1" ht="15.75" hidden="1" customHeight="1" x14ac:dyDescent="0.2">
      <c r="A188" s="52" t="s">
        <v>118</v>
      </c>
      <c r="B188" s="60" t="s">
        <v>359</v>
      </c>
      <c r="C188" s="7"/>
      <c r="D188" s="7"/>
      <c r="E188" s="7"/>
      <c r="F188" s="21">
        <f>F189</f>
        <v>500000</v>
      </c>
    </row>
    <row r="189" spans="1:6" s="1" customFormat="1" ht="40.5" hidden="1" customHeight="1" x14ac:dyDescent="0.2">
      <c r="A189" s="50" t="s">
        <v>130</v>
      </c>
      <c r="B189" s="60" t="s">
        <v>376</v>
      </c>
      <c r="C189" s="7"/>
      <c r="D189" s="7"/>
      <c r="E189" s="7"/>
      <c r="F189" s="21">
        <f>F190</f>
        <v>500000</v>
      </c>
    </row>
    <row r="190" spans="1:6" s="1" customFormat="1" ht="27.75" hidden="1" customHeight="1" x14ac:dyDescent="0.2">
      <c r="A190" s="51" t="s">
        <v>473</v>
      </c>
      <c r="B190" s="47" t="s">
        <v>376</v>
      </c>
      <c r="C190" s="7" t="s">
        <v>46</v>
      </c>
      <c r="D190" s="7" t="s">
        <v>12</v>
      </c>
      <c r="E190" s="7" t="s">
        <v>7</v>
      </c>
      <c r="F190" s="15">
        <v>500000</v>
      </c>
    </row>
    <row r="191" spans="1:6" s="1" customFormat="1" ht="16.5" hidden="1" customHeight="1" x14ac:dyDescent="0.2">
      <c r="A191" s="52" t="s">
        <v>334</v>
      </c>
      <c r="B191" s="60" t="s">
        <v>342</v>
      </c>
      <c r="C191" s="7"/>
      <c r="D191" s="7"/>
      <c r="E191" s="7"/>
      <c r="F191" s="21">
        <f>F192</f>
        <v>500000</v>
      </c>
    </row>
    <row r="192" spans="1:6" s="1" customFormat="1" ht="16.5" hidden="1" customHeight="1" x14ac:dyDescent="0.2">
      <c r="A192" s="52" t="s">
        <v>129</v>
      </c>
      <c r="B192" s="60" t="s">
        <v>377</v>
      </c>
      <c r="C192" s="7"/>
      <c r="D192" s="7"/>
      <c r="E192" s="7"/>
      <c r="F192" s="21">
        <f>F193</f>
        <v>500000</v>
      </c>
    </row>
    <row r="193" spans="1:7" s="1" customFormat="1" ht="25.5" hidden="1" x14ac:dyDescent="0.2">
      <c r="A193" s="44" t="s">
        <v>75</v>
      </c>
      <c r="B193" s="47" t="s">
        <v>377</v>
      </c>
      <c r="C193" s="6" t="s">
        <v>74</v>
      </c>
      <c r="D193" s="6" t="s">
        <v>12</v>
      </c>
      <c r="E193" s="6" t="s">
        <v>12</v>
      </c>
      <c r="F193" s="15">
        <v>500000</v>
      </c>
    </row>
    <row r="194" spans="1:7" s="1" customFormat="1" hidden="1" x14ac:dyDescent="0.2">
      <c r="A194" s="52" t="s">
        <v>126</v>
      </c>
      <c r="B194" s="60" t="s">
        <v>378</v>
      </c>
      <c r="C194" s="6"/>
      <c r="D194" s="6"/>
      <c r="E194" s="6"/>
      <c r="F194" s="21">
        <f>F195</f>
        <v>1800000</v>
      </c>
    </row>
    <row r="195" spans="1:7" s="1" customFormat="1" ht="38.25" hidden="1" x14ac:dyDescent="0.2">
      <c r="A195" s="52" t="s">
        <v>131</v>
      </c>
      <c r="B195" s="60" t="s">
        <v>379</v>
      </c>
      <c r="C195" s="6"/>
      <c r="D195" s="6"/>
      <c r="E195" s="6"/>
      <c r="F195" s="21">
        <f>F196</f>
        <v>1800000</v>
      </c>
    </row>
    <row r="196" spans="1:7" s="1" customFormat="1" ht="15.75" hidden="1" customHeight="1" x14ac:dyDescent="0.2">
      <c r="A196" s="44" t="s">
        <v>62</v>
      </c>
      <c r="B196" s="47" t="s">
        <v>379</v>
      </c>
      <c r="C196" s="6" t="s">
        <v>63</v>
      </c>
      <c r="D196" s="6" t="s">
        <v>18</v>
      </c>
      <c r="E196" s="6" t="s">
        <v>9</v>
      </c>
      <c r="F196" s="15">
        <v>1800000</v>
      </c>
    </row>
    <row r="197" spans="1:7" s="1" customFormat="1" ht="25.5" hidden="1" x14ac:dyDescent="0.2">
      <c r="A197" s="119" t="s">
        <v>235</v>
      </c>
      <c r="B197" s="118" t="s">
        <v>174</v>
      </c>
      <c r="C197" s="105"/>
      <c r="D197" s="105"/>
      <c r="E197" s="105"/>
      <c r="F197" s="102">
        <f>F198</f>
        <v>300000</v>
      </c>
    </row>
    <row r="198" spans="1:7" s="1" customFormat="1" hidden="1" x14ac:dyDescent="0.2">
      <c r="A198" s="52" t="s">
        <v>118</v>
      </c>
      <c r="B198" s="60" t="s">
        <v>357</v>
      </c>
      <c r="C198" s="7"/>
      <c r="D198" s="7"/>
      <c r="E198" s="7"/>
      <c r="F198" s="21">
        <f>F199</f>
        <v>300000</v>
      </c>
    </row>
    <row r="199" spans="1:7" s="1" customFormat="1" hidden="1" x14ac:dyDescent="0.2">
      <c r="A199" s="46" t="s">
        <v>134</v>
      </c>
      <c r="B199" s="60" t="s">
        <v>367</v>
      </c>
      <c r="C199" s="9"/>
      <c r="D199" s="9"/>
      <c r="E199" s="9"/>
      <c r="F199" s="21">
        <f>F200</f>
        <v>300000</v>
      </c>
    </row>
    <row r="200" spans="1:7" s="1" customFormat="1" ht="25.5" hidden="1" x14ac:dyDescent="0.2">
      <c r="A200" s="40" t="s">
        <v>469</v>
      </c>
      <c r="B200" s="60" t="s">
        <v>367</v>
      </c>
      <c r="C200" s="9" t="s">
        <v>35</v>
      </c>
      <c r="D200" s="9" t="s">
        <v>16</v>
      </c>
      <c r="E200" s="9" t="s">
        <v>16</v>
      </c>
      <c r="F200" s="15">
        <v>300000</v>
      </c>
    </row>
    <row r="201" spans="1:7" s="1" customFormat="1" ht="25.5" hidden="1" x14ac:dyDescent="0.2">
      <c r="A201" s="106" t="s">
        <v>236</v>
      </c>
      <c r="B201" s="118" t="s">
        <v>175</v>
      </c>
      <c r="C201" s="105"/>
      <c r="D201" s="105"/>
      <c r="E201" s="105"/>
      <c r="F201" s="102">
        <f>F202</f>
        <v>2000000</v>
      </c>
    </row>
    <row r="202" spans="1:7" s="1" customFormat="1" hidden="1" x14ac:dyDescent="0.2">
      <c r="A202" s="52" t="s">
        <v>334</v>
      </c>
      <c r="B202" s="60" t="s">
        <v>358</v>
      </c>
      <c r="C202" s="7"/>
      <c r="D202" s="7"/>
      <c r="E202" s="7"/>
      <c r="F202" s="21">
        <f>F203</f>
        <v>2000000</v>
      </c>
    </row>
    <row r="203" spans="1:7" s="1" customFormat="1" ht="25.5" hidden="1" x14ac:dyDescent="0.2">
      <c r="A203" s="52" t="s">
        <v>137</v>
      </c>
      <c r="B203" s="60" t="s">
        <v>380</v>
      </c>
      <c r="C203" s="7"/>
      <c r="D203" s="7"/>
      <c r="E203" s="7"/>
      <c r="F203" s="21">
        <f>F204</f>
        <v>2000000</v>
      </c>
      <c r="G203" s="28"/>
    </row>
    <row r="204" spans="1:7" s="1" customFormat="1" ht="25.5" hidden="1" x14ac:dyDescent="0.2">
      <c r="A204" s="44" t="s">
        <v>75</v>
      </c>
      <c r="B204" s="47" t="s">
        <v>380</v>
      </c>
      <c r="C204" s="6" t="s">
        <v>74</v>
      </c>
      <c r="D204" s="6" t="s">
        <v>12</v>
      </c>
      <c r="E204" s="6" t="s">
        <v>12</v>
      </c>
      <c r="F204" s="15">
        <v>2000000</v>
      </c>
    </row>
    <row r="205" spans="1:7" s="1" customFormat="1" ht="19.5" hidden="1" customHeight="1" x14ac:dyDescent="0.2">
      <c r="A205" s="106" t="s">
        <v>237</v>
      </c>
      <c r="B205" s="104" t="s">
        <v>169</v>
      </c>
      <c r="C205" s="105"/>
      <c r="D205" s="105"/>
      <c r="E205" s="105"/>
      <c r="F205" s="102">
        <f>F206</f>
        <v>258000</v>
      </c>
    </row>
    <row r="206" spans="1:7" s="1" customFormat="1" ht="27.75" hidden="1" customHeight="1" x14ac:dyDescent="0.2">
      <c r="A206" s="48" t="s">
        <v>416</v>
      </c>
      <c r="B206" s="60" t="s">
        <v>381</v>
      </c>
      <c r="C206" s="7"/>
      <c r="D206" s="7"/>
      <c r="E206" s="7"/>
      <c r="F206" s="21">
        <f>F207</f>
        <v>258000</v>
      </c>
    </row>
    <row r="207" spans="1:7" s="1" customFormat="1" hidden="1" x14ac:dyDescent="0.2">
      <c r="A207" s="40" t="s">
        <v>472</v>
      </c>
      <c r="B207" s="47" t="s">
        <v>381</v>
      </c>
      <c r="C207" s="6" t="s">
        <v>48</v>
      </c>
      <c r="D207" s="6" t="s">
        <v>18</v>
      </c>
      <c r="E207" s="6" t="s">
        <v>13</v>
      </c>
      <c r="F207" s="15">
        <v>258000</v>
      </c>
    </row>
    <row r="208" spans="1:7" s="1" customFormat="1" ht="29.25" hidden="1" customHeight="1" x14ac:dyDescent="0.2">
      <c r="A208" s="116" t="s">
        <v>238</v>
      </c>
      <c r="B208" s="104" t="s">
        <v>176</v>
      </c>
      <c r="C208" s="105"/>
      <c r="D208" s="105"/>
      <c r="E208" s="105"/>
      <c r="F208" s="102">
        <f>F209</f>
        <v>200000</v>
      </c>
    </row>
    <row r="209" spans="1:7" s="1" customFormat="1" ht="25.5" hidden="1" x14ac:dyDescent="0.2">
      <c r="A209" s="52" t="s">
        <v>415</v>
      </c>
      <c r="B209" s="60" t="s">
        <v>382</v>
      </c>
      <c r="C209" s="7"/>
      <c r="D209" s="7"/>
      <c r="E209" s="7"/>
      <c r="F209" s="21">
        <f>F210</f>
        <v>200000</v>
      </c>
    </row>
    <row r="210" spans="1:7" s="1" customFormat="1" ht="17.25" hidden="1" customHeight="1" x14ac:dyDescent="0.2">
      <c r="A210" s="52" t="s">
        <v>136</v>
      </c>
      <c r="B210" s="60" t="s">
        <v>383</v>
      </c>
      <c r="C210" s="7"/>
      <c r="D210" s="7"/>
      <c r="E210" s="7"/>
      <c r="F210" s="21">
        <f>F211</f>
        <v>200000</v>
      </c>
    </row>
    <row r="211" spans="1:7" s="1" customFormat="1" ht="25.5" hidden="1" x14ac:dyDescent="0.2">
      <c r="A211" s="31" t="s">
        <v>77</v>
      </c>
      <c r="B211" s="47" t="s">
        <v>383</v>
      </c>
      <c r="C211" s="6" t="s">
        <v>76</v>
      </c>
      <c r="D211" s="6" t="s">
        <v>11</v>
      </c>
      <c r="E211" s="6" t="s">
        <v>14</v>
      </c>
      <c r="F211" s="15">
        <v>200000</v>
      </c>
    </row>
    <row r="212" spans="1:7" s="1" customFormat="1" ht="25.5" hidden="1" x14ac:dyDescent="0.2">
      <c r="A212" s="116" t="s">
        <v>109</v>
      </c>
      <c r="B212" s="117" t="s">
        <v>177</v>
      </c>
      <c r="C212" s="105"/>
      <c r="D212" s="105"/>
      <c r="E212" s="105"/>
      <c r="F212" s="102">
        <f>F213</f>
        <v>200000</v>
      </c>
    </row>
    <row r="213" spans="1:7" s="1" customFormat="1" ht="15.75" hidden="1" customHeight="1" x14ac:dyDescent="0.2">
      <c r="A213" s="52" t="s">
        <v>334</v>
      </c>
      <c r="B213" s="60" t="s">
        <v>385</v>
      </c>
      <c r="C213" s="7"/>
      <c r="D213" s="7"/>
      <c r="E213" s="7"/>
      <c r="F213" s="21">
        <f>F214</f>
        <v>200000</v>
      </c>
    </row>
    <row r="214" spans="1:7" s="1" customFormat="1" ht="25.5" hidden="1" x14ac:dyDescent="0.2">
      <c r="A214" s="52" t="s">
        <v>132</v>
      </c>
      <c r="B214" s="60" t="s">
        <v>384</v>
      </c>
      <c r="C214" s="7"/>
      <c r="D214" s="7"/>
      <c r="E214" s="7"/>
      <c r="F214" s="21">
        <f>F215</f>
        <v>200000</v>
      </c>
      <c r="G214" s="28"/>
    </row>
    <row r="215" spans="1:7" s="1" customFormat="1" ht="25.5" hidden="1" x14ac:dyDescent="0.2">
      <c r="A215" s="49" t="s">
        <v>75</v>
      </c>
      <c r="B215" s="47" t="s">
        <v>384</v>
      </c>
      <c r="C215" s="6" t="s">
        <v>74</v>
      </c>
      <c r="D215" s="6" t="s">
        <v>11</v>
      </c>
      <c r="E215" s="6" t="s">
        <v>17</v>
      </c>
      <c r="F215" s="15">
        <v>200000</v>
      </c>
    </row>
    <row r="216" spans="1:7" s="1" customFormat="1" ht="27.75" hidden="1" customHeight="1" x14ac:dyDescent="0.2">
      <c r="A216" s="46" t="s">
        <v>116</v>
      </c>
      <c r="B216" s="109" t="s">
        <v>179</v>
      </c>
      <c r="C216" s="7"/>
      <c r="D216" s="7"/>
      <c r="E216" s="7"/>
      <c r="F216" s="21">
        <f>F217</f>
        <v>300000</v>
      </c>
    </row>
    <row r="217" spans="1:7" s="1" customFormat="1" ht="15" hidden="1" customHeight="1" x14ac:dyDescent="0.2">
      <c r="A217" s="52" t="s">
        <v>118</v>
      </c>
      <c r="B217" s="60" t="s">
        <v>386</v>
      </c>
      <c r="C217" s="7"/>
      <c r="D217" s="7"/>
      <c r="E217" s="7"/>
      <c r="F217" s="21">
        <f>F218</f>
        <v>300000</v>
      </c>
    </row>
    <row r="218" spans="1:7" s="1" customFormat="1" ht="16.5" hidden="1" customHeight="1" x14ac:dyDescent="0.2">
      <c r="A218" s="52" t="s">
        <v>133</v>
      </c>
      <c r="B218" s="60" t="s">
        <v>387</v>
      </c>
      <c r="C218" s="7"/>
      <c r="D218" s="7"/>
      <c r="E218" s="7"/>
      <c r="F218" s="21">
        <f>F219</f>
        <v>300000</v>
      </c>
      <c r="G218" s="28"/>
    </row>
    <row r="219" spans="1:7" s="1" customFormat="1" ht="25.5" hidden="1" x14ac:dyDescent="0.2">
      <c r="A219" s="30" t="s">
        <v>36</v>
      </c>
      <c r="B219" s="47" t="s">
        <v>387</v>
      </c>
      <c r="C219" s="6" t="s">
        <v>35</v>
      </c>
      <c r="D219" s="6" t="s">
        <v>5</v>
      </c>
      <c r="E219" s="6" t="s">
        <v>26</v>
      </c>
      <c r="F219" s="15">
        <v>300000</v>
      </c>
    </row>
    <row r="220" spans="1:7" s="1" customFormat="1" ht="27" hidden="1" customHeight="1" x14ac:dyDescent="0.2">
      <c r="A220" s="116" t="s">
        <v>239</v>
      </c>
      <c r="B220" s="117" t="s">
        <v>178</v>
      </c>
      <c r="C220" s="105"/>
      <c r="D220" s="105"/>
      <c r="E220" s="105"/>
      <c r="F220" s="102">
        <f>F221+F223</f>
        <v>790000</v>
      </c>
    </row>
    <row r="221" spans="1:7" s="1" customFormat="1" ht="18.75" hidden="1" customHeight="1" x14ac:dyDescent="0.2">
      <c r="A221" s="52" t="s">
        <v>118</v>
      </c>
      <c r="B221" s="60" t="s">
        <v>388</v>
      </c>
      <c r="C221" s="7"/>
      <c r="D221" s="7"/>
      <c r="E221" s="7"/>
      <c r="F221" s="21">
        <f>F222</f>
        <v>490000</v>
      </c>
    </row>
    <row r="222" spans="1:7" s="1" customFormat="1" ht="25.5" hidden="1" x14ac:dyDescent="0.2">
      <c r="A222" s="78" t="s">
        <v>399</v>
      </c>
      <c r="B222" s="47" t="s">
        <v>389</v>
      </c>
      <c r="C222" s="6" t="s">
        <v>65</v>
      </c>
      <c r="D222" s="6" t="s">
        <v>5</v>
      </c>
      <c r="E222" s="6" t="s">
        <v>26</v>
      </c>
      <c r="F222" s="15">
        <v>490000</v>
      </c>
    </row>
    <row r="223" spans="1:7" s="1" customFormat="1" ht="25.5" hidden="1" x14ac:dyDescent="0.2">
      <c r="A223" s="52" t="s">
        <v>453</v>
      </c>
      <c r="B223" s="60" t="s">
        <v>390</v>
      </c>
      <c r="C223" s="6"/>
      <c r="D223" s="6"/>
      <c r="E223" s="6"/>
      <c r="F223" s="21">
        <f>F224</f>
        <v>300000</v>
      </c>
    </row>
    <row r="224" spans="1:7" s="1" customFormat="1" ht="25.5" hidden="1" x14ac:dyDescent="0.2">
      <c r="A224" s="30" t="s">
        <v>36</v>
      </c>
      <c r="B224" s="47" t="s">
        <v>390</v>
      </c>
      <c r="C224" s="6" t="s">
        <v>35</v>
      </c>
      <c r="D224" s="6" t="s">
        <v>5</v>
      </c>
      <c r="E224" s="6" t="s">
        <v>26</v>
      </c>
      <c r="F224" s="15">
        <v>300000</v>
      </c>
    </row>
    <row r="225" spans="1:9" s="1" customFormat="1" ht="25.5" hidden="1" x14ac:dyDescent="0.2">
      <c r="A225" s="116" t="s">
        <v>105</v>
      </c>
      <c r="B225" s="117" t="s">
        <v>180</v>
      </c>
      <c r="C225" s="105"/>
      <c r="D225" s="105"/>
      <c r="E225" s="105"/>
      <c r="F225" s="102">
        <f>F226</f>
        <v>100000</v>
      </c>
    </row>
    <row r="226" spans="1:9" s="1" customFormat="1" ht="15.75" hidden="1" customHeight="1" x14ac:dyDescent="0.2">
      <c r="A226" s="52" t="s">
        <v>117</v>
      </c>
      <c r="B226" s="60" t="s">
        <v>474</v>
      </c>
      <c r="C226" s="7"/>
      <c r="D226" s="7"/>
      <c r="E226" s="7"/>
      <c r="F226" s="21">
        <f>F227</f>
        <v>100000</v>
      </c>
    </row>
    <row r="227" spans="1:9" s="1" customFormat="1" ht="25.5" hidden="1" x14ac:dyDescent="0.2">
      <c r="A227" s="52" t="s">
        <v>138</v>
      </c>
      <c r="B227" s="60" t="s">
        <v>391</v>
      </c>
      <c r="C227" s="7"/>
      <c r="D227" s="7"/>
      <c r="E227" s="7"/>
      <c r="F227" s="21">
        <f>F228</f>
        <v>100000</v>
      </c>
    </row>
    <row r="228" spans="1:9" s="1" customFormat="1" ht="25.5" hidden="1" x14ac:dyDescent="0.2">
      <c r="A228" s="30" t="s">
        <v>36</v>
      </c>
      <c r="B228" s="47" t="s">
        <v>391</v>
      </c>
      <c r="C228" s="6" t="s">
        <v>35</v>
      </c>
      <c r="D228" s="6" t="s">
        <v>5</v>
      </c>
      <c r="E228" s="6" t="s">
        <v>26</v>
      </c>
      <c r="F228" s="15">
        <v>100000</v>
      </c>
    </row>
    <row r="229" spans="1:9" s="1" customFormat="1" ht="25.5" hidden="1" x14ac:dyDescent="0.2">
      <c r="A229" s="116" t="s">
        <v>364</v>
      </c>
      <c r="B229" s="118" t="s">
        <v>365</v>
      </c>
      <c r="C229" s="105"/>
      <c r="D229" s="105"/>
      <c r="E229" s="105"/>
      <c r="F229" s="102">
        <f>F230</f>
        <v>700000</v>
      </c>
    </row>
    <row r="230" spans="1:9" hidden="1" x14ac:dyDescent="0.2">
      <c r="A230" s="52" t="s">
        <v>118</v>
      </c>
      <c r="B230" s="57" t="s">
        <v>393</v>
      </c>
      <c r="C230" s="9"/>
      <c r="D230" s="9"/>
      <c r="E230" s="9"/>
      <c r="F230" s="21">
        <f>F231</f>
        <v>700000</v>
      </c>
    </row>
    <row r="231" spans="1:9" hidden="1" x14ac:dyDescent="0.2">
      <c r="A231" s="52" t="s">
        <v>475</v>
      </c>
      <c r="B231" s="8" t="s">
        <v>392</v>
      </c>
      <c r="C231" s="9"/>
      <c r="D231" s="9"/>
      <c r="E231" s="9"/>
      <c r="F231" s="21">
        <f>F232</f>
        <v>700000</v>
      </c>
    </row>
    <row r="232" spans="1:9" ht="25.5" hidden="1" x14ac:dyDescent="0.2">
      <c r="A232" s="40" t="s">
        <v>36</v>
      </c>
      <c r="B232" s="8" t="s">
        <v>392</v>
      </c>
      <c r="C232" s="6" t="s">
        <v>35</v>
      </c>
      <c r="D232" s="6" t="s">
        <v>19</v>
      </c>
      <c r="E232" s="6" t="s">
        <v>7</v>
      </c>
      <c r="F232" s="16">
        <v>700000</v>
      </c>
    </row>
    <row r="233" spans="1:9" ht="25.5" hidden="1" x14ac:dyDescent="0.2">
      <c r="A233" s="120" t="s">
        <v>397</v>
      </c>
      <c r="B233" s="107" t="s">
        <v>394</v>
      </c>
      <c r="C233" s="105"/>
      <c r="D233" s="105"/>
      <c r="E233" s="105"/>
      <c r="F233" s="102">
        <f>F234</f>
        <v>548000</v>
      </c>
    </row>
    <row r="234" spans="1:9" ht="41.25" hidden="1" customHeight="1" x14ac:dyDescent="0.2">
      <c r="A234" s="46" t="s">
        <v>141</v>
      </c>
      <c r="B234" s="8" t="s">
        <v>395</v>
      </c>
      <c r="C234" s="6"/>
      <c r="D234" s="6"/>
      <c r="E234" s="6"/>
      <c r="F234" s="21">
        <f>F235</f>
        <v>548000</v>
      </c>
    </row>
    <row r="235" spans="1:9" ht="27" hidden="1" customHeight="1" x14ac:dyDescent="0.2">
      <c r="A235" s="46" t="s">
        <v>142</v>
      </c>
      <c r="B235" s="8" t="s">
        <v>396</v>
      </c>
      <c r="C235" s="6"/>
      <c r="D235" s="6"/>
      <c r="E235" s="6"/>
      <c r="F235" s="21">
        <f>F236</f>
        <v>548000</v>
      </c>
    </row>
    <row r="236" spans="1:9" s="1" customFormat="1" ht="27" hidden="1" customHeight="1" x14ac:dyDescent="0.2">
      <c r="A236" s="30" t="s">
        <v>75</v>
      </c>
      <c r="B236" s="9" t="s">
        <v>396</v>
      </c>
      <c r="C236" s="6" t="s">
        <v>74</v>
      </c>
      <c r="D236" s="6" t="s">
        <v>12</v>
      </c>
      <c r="E236" s="6" t="s">
        <v>5</v>
      </c>
      <c r="F236" s="15">
        <f>375000+173000</f>
        <v>548000</v>
      </c>
    </row>
    <row r="237" spans="1:9" s="1" customFormat="1" ht="18.75" hidden="1" customHeight="1" x14ac:dyDescent="0.2">
      <c r="A237" s="121" t="s">
        <v>143</v>
      </c>
      <c r="B237" s="122" t="s">
        <v>240</v>
      </c>
      <c r="C237" s="98"/>
      <c r="D237" s="98"/>
      <c r="E237" s="98"/>
      <c r="F237" s="102">
        <f>F238+F241+F312+F327+F378+F384+F387+F390+F395+F416</f>
        <v>585652982</v>
      </c>
    </row>
    <row r="238" spans="1:9" s="1" customFormat="1" ht="39" hidden="1" customHeight="1" x14ac:dyDescent="0.2">
      <c r="A238" s="52" t="s">
        <v>122</v>
      </c>
      <c r="B238" s="8" t="s">
        <v>276</v>
      </c>
      <c r="C238" s="6"/>
      <c r="D238" s="6"/>
      <c r="E238" s="6"/>
      <c r="F238" s="21">
        <f>F239</f>
        <v>8995900</v>
      </c>
    </row>
    <row r="239" spans="1:9" s="1" customFormat="1" ht="21" hidden="1" customHeight="1" x14ac:dyDescent="0.2">
      <c r="A239" s="52" t="s">
        <v>492</v>
      </c>
      <c r="B239" s="8" t="s">
        <v>277</v>
      </c>
      <c r="C239" s="6"/>
      <c r="D239" s="6"/>
      <c r="E239" s="6"/>
      <c r="F239" s="21">
        <f>F240</f>
        <v>8995900</v>
      </c>
    </row>
    <row r="240" spans="1:9" s="34" customFormat="1" ht="25.5" hidden="1" x14ac:dyDescent="0.2">
      <c r="A240" s="40" t="s">
        <v>32</v>
      </c>
      <c r="B240" s="8" t="s">
        <v>277</v>
      </c>
      <c r="C240" s="13" t="s">
        <v>31</v>
      </c>
      <c r="D240" s="25">
        <v>10</v>
      </c>
      <c r="E240" s="6" t="s">
        <v>13</v>
      </c>
      <c r="F240" s="17">
        <v>8995900</v>
      </c>
      <c r="G240" s="33"/>
      <c r="I240"/>
    </row>
    <row r="241" spans="1:8" s="1" customFormat="1" ht="54.75" hidden="1" customHeight="1" x14ac:dyDescent="0.2">
      <c r="A241" s="68" t="s">
        <v>247</v>
      </c>
      <c r="B241" s="8" t="s">
        <v>243</v>
      </c>
      <c r="C241" s="13"/>
      <c r="D241" s="25"/>
      <c r="E241" s="6"/>
      <c r="F241" s="58">
        <f>F242+F244+F248+F250+F252+F254+F256+F258+F260+F262+F264+F266+F268+F270+F272+F274+F277+F279+F282+F285+F288+F290+F292+F294+F296+F298+F300+F302+F304+F306+F308+F310</f>
        <v>399303400</v>
      </c>
    </row>
    <row r="242" spans="1:8" s="1" customFormat="1" ht="31.5" hidden="1" customHeight="1" thickBot="1" x14ac:dyDescent="0.25">
      <c r="A242" s="67" t="s">
        <v>145</v>
      </c>
      <c r="B242" s="8" t="s">
        <v>413</v>
      </c>
      <c r="C242" s="13"/>
      <c r="D242" s="25"/>
      <c r="E242" s="6"/>
      <c r="F242" s="58">
        <f>F243</f>
        <v>37094700</v>
      </c>
    </row>
    <row r="243" spans="1:8" s="1" customFormat="1" ht="26.25" customHeight="1" x14ac:dyDescent="0.2">
      <c r="A243" s="44" t="s">
        <v>56</v>
      </c>
      <c r="B243" s="9" t="s">
        <v>413</v>
      </c>
      <c r="C243" s="13" t="s">
        <v>61</v>
      </c>
      <c r="D243" s="13" t="s">
        <v>18</v>
      </c>
      <c r="E243" s="13" t="s">
        <v>9</v>
      </c>
      <c r="F243" s="17">
        <v>37094700</v>
      </c>
    </row>
    <row r="244" spans="1:8" s="1" customFormat="1" ht="60" hidden="1" customHeight="1" x14ac:dyDescent="0.2">
      <c r="A244" s="86" t="s">
        <v>269</v>
      </c>
      <c r="B244" s="8" t="s">
        <v>278</v>
      </c>
      <c r="C244" s="13"/>
      <c r="D244" s="13"/>
      <c r="E244" s="13"/>
      <c r="F244" s="58">
        <f>F245+F246+F247</f>
        <v>11545400</v>
      </c>
    </row>
    <row r="245" spans="1:8" s="1" customFormat="1" ht="41.25" hidden="1" customHeight="1" x14ac:dyDescent="0.2">
      <c r="A245" s="87" t="s">
        <v>456</v>
      </c>
      <c r="B245" s="9" t="s">
        <v>278</v>
      </c>
      <c r="C245" s="2" t="s">
        <v>47</v>
      </c>
      <c r="D245" s="6" t="s">
        <v>17</v>
      </c>
      <c r="E245" s="6" t="s">
        <v>5</v>
      </c>
      <c r="F245" s="15">
        <v>2945170</v>
      </c>
      <c r="G245" s="33"/>
      <c r="H245" s="34"/>
    </row>
    <row r="246" spans="1:8" s="1" customFormat="1" ht="38.25" hidden="1" x14ac:dyDescent="0.2">
      <c r="A246" s="87" t="s">
        <v>454</v>
      </c>
      <c r="B246" s="9" t="s">
        <v>278</v>
      </c>
      <c r="C246" s="2"/>
      <c r="D246" s="6" t="s">
        <v>17</v>
      </c>
      <c r="E246" s="6" t="s">
        <v>7</v>
      </c>
      <c r="F246" s="15">
        <v>5456780</v>
      </c>
      <c r="G246" s="33"/>
      <c r="H246" s="34"/>
    </row>
    <row r="247" spans="1:8" s="1" customFormat="1" ht="38.25" hidden="1" x14ac:dyDescent="0.2">
      <c r="A247" s="87" t="s">
        <v>455</v>
      </c>
      <c r="B247" s="9" t="s">
        <v>278</v>
      </c>
      <c r="C247" s="2"/>
      <c r="D247" s="6" t="s">
        <v>17</v>
      </c>
      <c r="E247" s="6" t="s">
        <v>11</v>
      </c>
      <c r="F247" s="15">
        <v>3143450</v>
      </c>
      <c r="G247" s="33"/>
      <c r="H247" s="34"/>
    </row>
    <row r="248" spans="1:8" s="1" customFormat="1" ht="30.75" hidden="1" customHeight="1" x14ac:dyDescent="0.2">
      <c r="A248" s="88" t="s">
        <v>370</v>
      </c>
      <c r="B248" s="8" t="s">
        <v>287</v>
      </c>
      <c r="C248" s="2"/>
      <c r="D248" s="6"/>
      <c r="E248" s="6"/>
      <c r="F248" s="21">
        <f>F249</f>
        <v>27787300</v>
      </c>
      <c r="G248" s="33"/>
      <c r="H248" s="34"/>
    </row>
    <row r="249" spans="1:8" ht="25.5" x14ac:dyDescent="0.2">
      <c r="A249" s="44" t="s">
        <v>56</v>
      </c>
      <c r="B249" s="9" t="s">
        <v>287</v>
      </c>
      <c r="C249" s="13" t="s">
        <v>61</v>
      </c>
      <c r="D249" s="13" t="s">
        <v>18</v>
      </c>
      <c r="E249" s="13" t="s">
        <v>9</v>
      </c>
      <c r="F249" s="17">
        <v>27787300</v>
      </c>
      <c r="G249" s="33"/>
      <c r="H249" s="34"/>
    </row>
    <row r="250" spans="1:8" ht="38.25" hidden="1" x14ac:dyDescent="0.2">
      <c r="A250" s="48" t="s">
        <v>89</v>
      </c>
      <c r="B250" s="8" t="s">
        <v>286</v>
      </c>
      <c r="C250" s="13"/>
      <c r="D250" s="13"/>
      <c r="E250" s="13"/>
      <c r="F250" s="58">
        <f>F251</f>
        <v>3323500</v>
      </c>
      <c r="G250" s="33"/>
      <c r="H250" s="34"/>
    </row>
    <row r="251" spans="1:8" ht="25.5" x14ac:dyDescent="0.2">
      <c r="A251" s="44" t="s">
        <v>476</v>
      </c>
      <c r="B251" s="9" t="s">
        <v>286</v>
      </c>
      <c r="C251" s="13" t="s">
        <v>61</v>
      </c>
      <c r="D251" s="13" t="s">
        <v>18</v>
      </c>
      <c r="E251" s="13" t="s">
        <v>9</v>
      </c>
      <c r="F251" s="17">
        <v>3323500</v>
      </c>
      <c r="G251" s="33"/>
      <c r="H251" s="34"/>
    </row>
    <row r="252" spans="1:8" ht="25.5" hidden="1" x14ac:dyDescent="0.2">
      <c r="A252" s="48" t="s">
        <v>408</v>
      </c>
      <c r="B252" s="8" t="s">
        <v>285</v>
      </c>
      <c r="C252" s="13"/>
      <c r="D252" s="13"/>
      <c r="E252" s="13"/>
      <c r="F252" s="58">
        <f>F253</f>
        <v>24842000</v>
      </c>
      <c r="G252" s="33"/>
      <c r="H252" s="34"/>
    </row>
    <row r="253" spans="1:8" ht="25.5" x14ac:dyDescent="0.2">
      <c r="A253" s="44" t="s">
        <v>371</v>
      </c>
      <c r="B253" s="9" t="s">
        <v>285</v>
      </c>
      <c r="C253" s="13" t="s">
        <v>61</v>
      </c>
      <c r="D253" s="13" t="s">
        <v>18</v>
      </c>
      <c r="E253" s="13" t="s">
        <v>9</v>
      </c>
      <c r="F253" s="17">
        <v>24842000</v>
      </c>
      <c r="G253" s="33"/>
      <c r="H253" s="34"/>
    </row>
    <row r="254" spans="1:8" ht="38.25" hidden="1" x14ac:dyDescent="0.2">
      <c r="A254" s="80" t="s">
        <v>90</v>
      </c>
      <c r="B254" s="8" t="s">
        <v>284</v>
      </c>
      <c r="C254" s="13"/>
      <c r="D254" s="13"/>
      <c r="E254" s="13"/>
      <c r="F254" s="58">
        <f>F255</f>
        <v>272000</v>
      </c>
    </row>
    <row r="255" spans="1:8" ht="25.5" x14ac:dyDescent="0.2">
      <c r="A255" s="44" t="s">
        <v>56</v>
      </c>
      <c r="B255" s="9" t="s">
        <v>284</v>
      </c>
      <c r="C255" s="13" t="s">
        <v>61</v>
      </c>
      <c r="D255" s="13" t="s">
        <v>18</v>
      </c>
      <c r="E255" s="13" t="s">
        <v>9</v>
      </c>
      <c r="F255" s="17">
        <v>272000</v>
      </c>
      <c r="G255" s="33"/>
      <c r="H255" s="34"/>
    </row>
    <row r="256" spans="1:8" ht="38.25" hidden="1" x14ac:dyDescent="0.2">
      <c r="A256" s="48" t="s">
        <v>271</v>
      </c>
      <c r="B256" s="8" t="s">
        <v>283</v>
      </c>
      <c r="C256" s="13"/>
      <c r="D256" s="13"/>
      <c r="E256" s="13"/>
      <c r="F256" s="58">
        <f>F257</f>
        <v>17500</v>
      </c>
      <c r="G256" s="33"/>
      <c r="H256" s="34"/>
    </row>
    <row r="257" spans="1:8" ht="25.5" x14ac:dyDescent="0.2">
      <c r="A257" s="44" t="s">
        <v>56</v>
      </c>
      <c r="B257" s="9" t="s">
        <v>283</v>
      </c>
      <c r="C257" s="13" t="s">
        <v>61</v>
      </c>
      <c r="D257" s="13" t="s">
        <v>18</v>
      </c>
      <c r="E257" s="13" t="s">
        <v>9</v>
      </c>
      <c r="F257" s="17">
        <v>17500</v>
      </c>
      <c r="G257" s="33"/>
      <c r="H257" s="34"/>
    </row>
    <row r="258" spans="1:8" s="1" customFormat="1" ht="38.25" hidden="1" x14ac:dyDescent="0.2">
      <c r="A258" s="46" t="s">
        <v>22</v>
      </c>
      <c r="B258" s="8" t="s">
        <v>281</v>
      </c>
      <c r="C258" s="6"/>
      <c r="D258" s="6"/>
      <c r="E258" s="6"/>
      <c r="F258" s="21">
        <f>F259</f>
        <v>52231000</v>
      </c>
    </row>
    <row r="259" spans="1:8" ht="38.25" hidden="1" x14ac:dyDescent="0.2">
      <c r="A259" s="31" t="s">
        <v>49</v>
      </c>
      <c r="B259" s="9" t="s">
        <v>281</v>
      </c>
      <c r="C259" s="13" t="s">
        <v>47</v>
      </c>
      <c r="D259" s="6" t="s">
        <v>16</v>
      </c>
      <c r="E259" s="6" t="s">
        <v>7</v>
      </c>
      <c r="F259" s="17">
        <v>52231000</v>
      </c>
      <c r="G259" s="33"/>
      <c r="H259" s="34"/>
    </row>
    <row r="260" spans="1:8" ht="39.75" hidden="1" customHeight="1" x14ac:dyDescent="0.2">
      <c r="A260" s="83" t="s">
        <v>127</v>
      </c>
      <c r="B260" s="8" t="s">
        <v>282</v>
      </c>
      <c r="C260" s="13"/>
      <c r="D260" s="13"/>
      <c r="E260" s="13"/>
      <c r="F260" s="58">
        <f>F261</f>
        <v>12537100</v>
      </c>
    </row>
    <row r="261" spans="1:8" ht="25.5" hidden="1" x14ac:dyDescent="0.2">
      <c r="A261" s="44" t="s">
        <v>80</v>
      </c>
      <c r="B261" s="9" t="s">
        <v>282</v>
      </c>
      <c r="C261" s="13" t="s">
        <v>79</v>
      </c>
      <c r="D261" s="13" t="s">
        <v>18</v>
      </c>
      <c r="E261" s="13" t="s">
        <v>11</v>
      </c>
      <c r="F261" s="17">
        <v>12537100</v>
      </c>
      <c r="G261" s="33"/>
      <c r="H261" s="34"/>
    </row>
    <row r="262" spans="1:8" ht="38.25" hidden="1" x14ac:dyDescent="0.2">
      <c r="A262" s="48" t="s">
        <v>91</v>
      </c>
      <c r="B262" s="8" t="s">
        <v>288</v>
      </c>
      <c r="C262" s="13"/>
      <c r="D262" s="13"/>
      <c r="E262" s="13"/>
      <c r="F262" s="58">
        <f>F263</f>
        <v>4274800</v>
      </c>
      <c r="G262" s="33"/>
      <c r="H262" s="34"/>
    </row>
    <row r="263" spans="1:8" ht="25.5" x14ac:dyDescent="0.2">
      <c r="A263" s="44" t="s">
        <v>56</v>
      </c>
      <c r="B263" s="9" t="s">
        <v>288</v>
      </c>
      <c r="C263" s="13" t="s">
        <v>61</v>
      </c>
      <c r="D263" s="13" t="s">
        <v>18</v>
      </c>
      <c r="E263" s="13" t="s">
        <v>9</v>
      </c>
      <c r="F263" s="17">
        <v>4274800</v>
      </c>
      <c r="G263" s="33"/>
      <c r="H263" s="34"/>
    </row>
    <row r="264" spans="1:8" ht="25.5" hidden="1" x14ac:dyDescent="0.2">
      <c r="A264" s="48" t="s">
        <v>92</v>
      </c>
      <c r="B264" s="8" t="s">
        <v>289</v>
      </c>
      <c r="C264" s="13"/>
      <c r="D264" s="13"/>
      <c r="E264" s="13"/>
      <c r="F264" s="58">
        <f>F265</f>
        <v>23756600</v>
      </c>
      <c r="G264" s="33"/>
      <c r="H264" s="34"/>
    </row>
    <row r="265" spans="1:8" ht="25.5" x14ac:dyDescent="0.2">
      <c r="A265" s="44" t="s">
        <v>56</v>
      </c>
      <c r="B265" s="9" t="s">
        <v>289</v>
      </c>
      <c r="C265" s="13" t="s">
        <v>61</v>
      </c>
      <c r="D265" s="13" t="s">
        <v>18</v>
      </c>
      <c r="E265" s="13" t="s">
        <v>9</v>
      </c>
      <c r="F265" s="17">
        <v>23756600</v>
      </c>
      <c r="G265" s="33"/>
      <c r="H265" s="34"/>
    </row>
    <row r="266" spans="1:8" ht="41.25" hidden="1" customHeight="1" x14ac:dyDescent="0.2">
      <c r="A266" s="44" t="s">
        <v>272</v>
      </c>
      <c r="B266" s="8" t="s">
        <v>261</v>
      </c>
      <c r="C266" s="13"/>
      <c r="D266" s="13"/>
      <c r="E266" s="13"/>
      <c r="F266" s="58">
        <f>F267</f>
        <v>2525900</v>
      </c>
      <c r="G266" s="33"/>
      <c r="H266" s="34"/>
    </row>
    <row r="267" spans="1:8" ht="25.5" x14ac:dyDescent="0.2">
      <c r="A267" s="44" t="s">
        <v>56</v>
      </c>
      <c r="B267" s="9" t="s">
        <v>261</v>
      </c>
      <c r="C267" s="13" t="s">
        <v>61</v>
      </c>
      <c r="D267" s="13" t="s">
        <v>18</v>
      </c>
      <c r="E267" s="13" t="s">
        <v>9</v>
      </c>
      <c r="F267" s="17">
        <v>2525900</v>
      </c>
      <c r="G267" s="33"/>
      <c r="H267" s="34"/>
    </row>
    <row r="268" spans="1:8" ht="66.75" hidden="1" customHeight="1" x14ac:dyDescent="0.2">
      <c r="A268" s="50" t="s">
        <v>273</v>
      </c>
      <c r="B268" s="8" t="s">
        <v>290</v>
      </c>
      <c r="C268" s="13"/>
      <c r="D268" s="13"/>
      <c r="E268" s="13"/>
      <c r="F268" s="58">
        <f>F269</f>
        <v>18719200</v>
      </c>
      <c r="G268" s="33"/>
      <c r="H268" s="34"/>
    </row>
    <row r="269" spans="1:8" ht="29.25" customHeight="1" x14ac:dyDescent="0.2">
      <c r="A269" s="44" t="s">
        <v>56</v>
      </c>
      <c r="B269" s="9" t="s">
        <v>290</v>
      </c>
      <c r="C269" s="13" t="s">
        <v>61</v>
      </c>
      <c r="D269" s="13" t="s">
        <v>18</v>
      </c>
      <c r="E269" s="13" t="s">
        <v>11</v>
      </c>
      <c r="F269" s="17">
        <v>18719200</v>
      </c>
      <c r="G269" s="33"/>
      <c r="H269" s="34"/>
    </row>
    <row r="270" spans="1:8" ht="40.5" hidden="1" customHeight="1" x14ac:dyDescent="0.2">
      <c r="A270" s="50" t="s">
        <v>93</v>
      </c>
      <c r="B270" s="8" t="s">
        <v>291</v>
      </c>
      <c r="C270" s="13"/>
      <c r="D270" s="13"/>
      <c r="E270" s="13"/>
      <c r="F270" s="58">
        <f>F271</f>
        <v>2939800</v>
      </c>
      <c r="G270" s="33"/>
      <c r="H270" s="34"/>
    </row>
    <row r="271" spans="1:8" ht="28.5" customHeight="1" x14ac:dyDescent="0.2">
      <c r="A271" s="44" t="s">
        <v>56</v>
      </c>
      <c r="B271" s="9" t="s">
        <v>291</v>
      </c>
      <c r="C271" s="13" t="s">
        <v>61</v>
      </c>
      <c r="D271" s="13" t="s">
        <v>18</v>
      </c>
      <c r="E271" s="13" t="s">
        <v>9</v>
      </c>
      <c r="F271" s="17">
        <v>2939800</v>
      </c>
      <c r="G271" s="33"/>
      <c r="H271" s="34"/>
    </row>
    <row r="272" spans="1:8" ht="25.5" hidden="1" x14ac:dyDescent="0.2">
      <c r="A272" s="83" t="s">
        <v>23</v>
      </c>
      <c r="B272" s="8" t="s">
        <v>292</v>
      </c>
      <c r="C272" s="13"/>
      <c r="D272" s="13"/>
      <c r="E272" s="13"/>
      <c r="F272" s="58">
        <f>F273</f>
        <v>2779100</v>
      </c>
      <c r="G272" s="33"/>
      <c r="H272" s="34"/>
    </row>
    <row r="273" spans="1:9" ht="25.5" hidden="1" x14ac:dyDescent="0.2">
      <c r="A273" s="89" t="s">
        <v>32</v>
      </c>
      <c r="B273" s="9" t="s">
        <v>292</v>
      </c>
      <c r="C273" s="13" t="s">
        <v>31</v>
      </c>
      <c r="D273" s="6" t="s">
        <v>18</v>
      </c>
      <c r="E273" s="6" t="s">
        <v>13</v>
      </c>
      <c r="F273" s="17">
        <v>2779100</v>
      </c>
      <c r="G273" s="33"/>
      <c r="H273" s="34"/>
    </row>
    <row r="274" spans="1:9" s="1" customFormat="1" ht="21.75" hidden="1" customHeight="1" x14ac:dyDescent="0.2">
      <c r="A274" s="83" t="s">
        <v>42</v>
      </c>
      <c r="B274" s="8" t="s">
        <v>300</v>
      </c>
      <c r="C274" s="6"/>
      <c r="D274" s="6"/>
      <c r="E274" s="6"/>
      <c r="F274" s="58">
        <f>F275+F276</f>
        <v>570400</v>
      </c>
    </row>
    <row r="275" spans="1:9" s="1" customFormat="1" ht="27.75" hidden="1" customHeight="1" x14ac:dyDescent="0.2">
      <c r="A275" s="30" t="s">
        <v>32</v>
      </c>
      <c r="B275" s="9" t="s">
        <v>300</v>
      </c>
      <c r="C275" s="6" t="s">
        <v>31</v>
      </c>
      <c r="D275" s="6" t="s">
        <v>5</v>
      </c>
      <c r="E275" s="6" t="s">
        <v>11</v>
      </c>
      <c r="F275" s="15">
        <v>530400</v>
      </c>
      <c r="G275" s="33"/>
      <c r="H275" s="34"/>
    </row>
    <row r="276" spans="1:9" s="1" customFormat="1" ht="25.5" hidden="1" x14ac:dyDescent="0.2">
      <c r="A276" s="40" t="s">
        <v>36</v>
      </c>
      <c r="B276" s="9" t="s">
        <v>300</v>
      </c>
      <c r="C276" s="13" t="s">
        <v>35</v>
      </c>
      <c r="D276" s="6" t="s">
        <v>5</v>
      </c>
      <c r="E276" s="6" t="s">
        <v>11</v>
      </c>
      <c r="F276" s="17">
        <v>40000</v>
      </c>
    </row>
    <row r="277" spans="1:9" s="1" customFormat="1" ht="25.5" hidden="1" x14ac:dyDescent="0.2">
      <c r="A277" s="46" t="s">
        <v>275</v>
      </c>
      <c r="B277" s="8" t="s">
        <v>244</v>
      </c>
      <c r="C277" s="13"/>
      <c r="D277" s="6"/>
      <c r="E277" s="6"/>
      <c r="F277" s="58">
        <f>F278</f>
        <v>48600</v>
      </c>
    </row>
    <row r="278" spans="1:9" s="34" customFormat="1" ht="25.5" hidden="1" x14ac:dyDescent="0.2">
      <c r="A278" s="90" t="s">
        <v>458</v>
      </c>
      <c r="B278" s="9" t="s">
        <v>244</v>
      </c>
      <c r="C278" s="13" t="s">
        <v>35</v>
      </c>
      <c r="D278" s="6" t="s">
        <v>5</v>
      </c>
      <c r="E278" s="6" t="s">
        <v>11</v>
      </c>
      <c r="F278" s="17">
        <v>48600</v>
      </c>
      <c r="G278" s="33"/>
      <c r="I278"/>
    </row>
    <row r="279" spans="1:9" s="34" customFormat="1" ht="28.5" hidden="1" customHeight="1" x14ac:dyDescent="0.2">
      <c r="A279" s="83" t="s">
        <v>25</v>
      </c>
      <c r="B279" s="8" t="s">
        <v>245</v>
      </c>
      <c r="C279" s="13"/>
      <c r="D279" s="25"/>
      <c r="E279" s="6"/>
      <c r="F279" s="58">
        <f>F280+F281</f>
        <v>93800</v>
      </c>
      <c r="G279" s="33"/>
      <c r="I279"/>
    </row>
    <row r="280" spans="1:9" s="1" customFormat="1" ht="25.5" hidden="1" x14ac:dyDescent="0.2">
      <c r="A280" s="89" t="s">
        <v>32</v>
      </c>
      <c r="B280" s="9" t="s">
        <v>245</v>
      </c>
      <c r="C280" s="13" t="s">
        <v>31</v>
      </c>
      <c r="D280" s="6" t="s">
        <v>5</v>
      </c>
      <c r="E280" s="6" t="s">
        <v>11</v>
      </c>
      <c r="F280" s="17">
        <v>39060</v>
      </c>
    </row>
    <row r="281" spans="1:9" s="1" customFormat="1" ht="25.5" hidden="1" x14ac:dyDescent="0.2">
      <c r="A281" s="40" t="s">
        <v>36</v>
      </c>
      <c r="B281" s="9" t="s">
        <v>245</v>
      </c>
      <c r="C281" s="13" t="s">
        <v>35</v>
      </c>
      <c r="D281" s="6" t="s">
        <v>5</v>
      </c>
      <c r="E281" s="6" t="s">
        <v>11</v>
      </c>
      <c r="F281" s="17">
        <v>54740</v>
      </c>
    </row>
    <row r="282" spans="1:9" s="1" customFormat="1" ht="25.5" hidden="1" x14ac:dyDescent="0.2">
      <c r="A282" s="83" t="s">
        <v>27</v>
      </c>
      <c r="B282" s="8" t="s">
        <v>248</v>
      </c>
      <c r="C282" s="13"/>
      <c r="D282" s="6"/>
      <c r="E282" s="6"/>
      <c r="F282" s="58">
        <f>F283+F284</f>
        <v>357700</v>
      </c>
    </row>
    <row r="283" spans="1:9" s="1" customFormat="1" ht="25.5" hidden="1" x14ac:dyDescent="0.2">
      <c r="A283" s="90" t="s">
        <v>32</v>
      </c>
      <c r="B283" s="9" t="s">
        <v>248</v>
      </c>
      <c r="C283" s="13" t="s">
        <v>31</v>
      </c>
      <c r="D283" s="6" t="s">
        <v>11</v>
      </c>
      <c r="E283" s="6" t="s">
        <v>5</v>
      </c>
      <c r="F283" s="17">
        <v>308000</v>
      </c>
    </row>
    <row r="284" spans="1:9" s="1" customFormat="1" ht="40.5" hidden="1" customHeight="1" x14ac:dyDescent="0.2">
      <c r="A284" s="90" t="s">
        <v>36</v>
      </c>
      <c r="B284" s="9" t="s">
        <v>248</v>
      </c>
      <c r="C284" s="13" t="s">
        <v>35</v>
      </c>
      <c r="D284" s="6" t="s">
        <v>11</v>
      </c>
      <c r="E284" s="6" t="s">
        <v>5</v>
      </c>
      <c r="F284" s="17">
        <v>49700</v>
      </c>
    </row>
    <row r="285" spans="1:9" s="1" customFormat="1" ht="25.5" hidden="1" customHeight="1" x14ac:dyDescent="0.2">
      <c r="A285" s="46" t="s">
        <v>366</v>
      </c>
      <c r="B285" s="91" t="s">
        <v>249</v>
      </c>
      <c r="C285" s="13"/>
      <c r="D285" s="6"/>
      <c r="E285" s="6"/>
      <c r="F285" s="58">
        <f>F286+F287</f>
        <v>29333900</v>
      </c>
    </row>
    <row r="286" spans="1:9" s="1" customFormat="1" ht="25.5" hidden="1" customHeight="1" x14ac:dyDescent="0.2">
      <c r="A286" s="92" t="s">
        <v>477</v>
      </c>
      <c r="B286" s="93" t="s">
        <v>249</v>
      </c>
      <c r="C286" s="13" t="s">
        <v>47</v>
      </c>
      <c r="D286" s="6" t="s">
        <v>18</v>
      </c>
      <c r="E286" s="6" t="s">
        <v>7</v>
      </c>
      <c r="F286" s="17">
        <v>15432200</v>
      </c>
    </row>
    <row r="287" spans="1:9" s="1" customFormat="1" ht="25.5" hidden="1" customHeight="1" x14ac:dyDescent="0.2">
      <c r="A287" s="92" t="s">
        <v>478</v>
      </c>
      <c r="B287" s="93" t="s">
        <v>249</v>
      </c>
      <c r="C287" s="13" t="s">
        <v>51</v>
      </c>
      <c r="D287" s="6" t="s">
        <v>18</v>
      </c>
      <c r="E287" s="6" t="s">
        <v>7</v>
      </c>
      <c r="F287" s="17">
        <v>13901700</v>
      </c>
    </row>
    <row r="288" spans="1:9" s="1" customFormat="1" ht="25.5" hidden="1" customHeight="1" x14ac:dyDescent="0.2">
      <c r="A288" s="94" t="s">
        <v>57</v>
      </c>
      <c r="B288" s="91" t="s">
        <v>250</v>
      </c>
      <c r="C288" s="13"/>
      <c r="D288" s="6"/>
      <c r="E288" s="6"/>
      <c r="F288" s="58">
        <f>F289</f>
        <v>17196800</v>
      </c>
    </row>
    <row r="289" spans="1:8" s="1" customFormat="1" ht="25.5" x14ac:dyDescent="0.2">
      <c r="A289" s="44" t="s">
        <v>56</v>
      </c>
      <c r="B289" s="93" t="s">
        <v>250</v>
      </c>
      <c r="C289" s="13" t="s">
        <v>61</v>
      </c>
      <c r="D289" s="13" t="s">
        <v>18</v>
      </c>
      <c r="E289" s="13" t="s">
        <v>9</v>
      </c>
      <c r="F289" s="17">
        <v>17196800</v>
      </c>
    </row>
    <row r="290" spans="1:8" s="1" customFormat="1" ht="25.5" hidden="1" x14ac:dyDescent="0.2">
      <c r="A290" s="83" t="s">
        <v>70</v>
      </c>
      <c r="B290" s="8" t="s">
        <v>251</v>
      </c>
      <c r="C290" s="13"/>
      <c r="D290" s="13"/>
      <c r="E290" s="13"/>
      <c r="F290" s="58">
        <f>F291</f>
        <v>2808400</v>
      </c>
    </row>
    <row r="291" spans="1:8" s="1" customFormat="1" hidden="1" x14ac:dyDescent="0.2">
      <c r="A291" s="90" t="s">
        <v>479</v>
      </c>
      <c r="B291" s="9" t="s">
        <v>251</v>
      </c>
      <c r="C291" s="13" t="s">
        <v>45</v>
      </c>
      <c r="D291" s="6" t="s">
        <v>7</v>
      </c>
      <c r="E291" s="6" t="s">
        <v>9</v>
      </c>
      <c r="F291" s="17">
        <v>2808400</v>
      </c>
    </row>
    <row r="292" spans="1:8" s="1" customFormat="1" ht="38.25" hidden="1" x14ac:dyDescent="0.2">
      <c r="A292" s="83" t="s">
        <v>372</v>
      </c>
      <c r="B292" s="8" t="s">
        <v>246</v>
      </c>
      <c r="C292" s="13"/>
      <c r="D292" s="6"/>
      <c r="E292" s="6"/>
      <c r="F292" s="58">
        <f>F293</f>
        <v>6100</v>
      </c>
    </row>
    <row r="293" spans="1:8" s="1" customFormat="1" ht="40.5" hidden="1" customHeight="1" x14ac:dyDescent="0.2">
      <c r="A293" s="30" t="s">
        <v>82</v>
      </c>
      <c r="B293" s="9" t="s">
        <v>246</v>
      </c>
      <c r="C293" s="13" t="s">
        <v>81</v>
      </c>
      <c r="D293" s="6" t="s">
        <v>5</v>
      </c>
      <c r="E293" s="6" t="s">
        <v>12</v>
      </c>
      <c r="F293" s="17">
        <v>6100</v>
      </c>
    </row>
    <row r="294" spans="1:8" s="1" customFormat="1" ht="27.75" hidden="1" customHeight="1" x14ac:dyDescent="0.2">
      <c r="A294" s="48" t="s">
        <v>144</v>
      </c>
      <c r="B294" s="8" t="s">
        <v>252</v>
      </c>
      <c r="C294" s="13"/>
      <c r="D294" s="6"/>
      <c r="E294" s="6"/>
      <c r="F294" s="58">
        <f>F295</f>
        <v>7962700</v>
      </c>
    </row>
    <row r="295" spans="1:8" s="1" customFormat="1" ht="25.5" x14ac:dyDescent="0.2">
      <c r="A295" s="44" t="s">
        <v>56</v>
      </c>
      <c r="B295" s="9" t="s">
        <v>252</v>
      </c>
      <c r="C295" s="13" t="s">
        <v>61</v>
      </c>
      <c r="D295" s="13" t="s">
        <v>18</v>
      </c>
      <c r="E295" s="13" t="s">
        <v>9</v>
      </c>
      <c r="F295" s="17">
        <v>7962700</v>
      </c>
    </row>
    <row r="296" spans="1:8" s="1" customFormat="1" ht="29.25" hidden="1" customHeight="1" x14ac:dyDescent="0.2">
      <c r="A296" s="48" t="s">
        <v>253</v>
      </c>
      <c r="B296" s="8" t="s">
        <v>254</v>
      </c>
      <c r="C296" s="13"/>
      <c r="D296" s="13"/>
      <c r="E296" s="13"/>
      <c r="F296" s="58">
        <f>F297</f>
        <v>2552200</v>
      </c>
    </row>
    <row r="297" spans="1:8" s="1" customFormat="1" ht="28.5" customHeight="1" x14ac:dyDescent="0.2">
      <c r="A297" s="44" t="s">
        <v>56</v>
      </c>
      <c r="B297" s="9" t="s">
        <v>254</v>
      </c>
      <c r="C297" s="13" t="s">
        <v>61</v>
      </c>
      <c r="D297" s="13" t="s">
        <v>18</v>
      </c>
      <c r="E297" s="13" t="s">
        <v>9</v>
      </c>
      <c r="F297" s="17">
        <v>2552200</v>
      </c>
      <c r="G297" s="42"/>
    </row>
    <row r="298" spans="1:8" s="1" customFormat="1" ht="67.5" hidden="1" customHeight="1" x14ac:dyDescent="0.2">
      <c r="A298" s="50" t="s">
        <v>373</v>
      </c>
      <c r="B298" s="8" t="s">
        <v>255</v>
      </c>
      <c r="C298" s="13"/>
      <c r="D298" s="13"/>
      <c r="E298" s="13"/>
      <c r="F298" s="58">
        <f>F299</f>
        <v>7100</v>
      </c>
      <c r="G298" s="43"/>
    </row>
    <row r="299" spans="1:8" s="1" customFormat="1" ht="27.75" customHeight="1" x14ac:dyDescent="0.2">
      <c r="A299" s="44" t="s">
        <v>56</v>
      </c>
      <c r="B299" s="9" t="s">
        <v>255</v>
      </c>
      <c r="C299" s="13" t="s">
        <v>61</v>
      </c>
      <c r="D299" s="13" t="s">
        <v>18</v>
      </c>
      <c r="E299" s="13" t="s">
        <v>9</v>
      </c>
      <c r="F299" s="17">
        <v>7100</v>
      </c>
    </row>
    <row r="300" spans="1:8" ht="76.5" hidden="1" x14ac:dyDescent="0.2">
      <c r="A300" s="61" t="s">
        <v>94</v>
      </c>
      <c r="B300" s="8" t="s">
        <v>293</v>
      </c>
      <c r="C300" s="13"/>
      <c r="D300" s="6"/>
      <c r="E300" s="6"/>
      <c r="F300" s="58">
        <f>F301</f>
        <v>47528900</v>
      </c>
      <c r="G300" s="33"/>
      <c r="H300" s="34"/>
    </row>
    <row r="301" spans="1:8" ht="25.5" x14ac:dyDescent="0.2">
      <c r="A301" s="44" t="s">
        <v>56</v>
      </c>
      <c r="B301" s="9" t="s">
        <v>293</v>
      </c>
      <c r="C301" s="13" t="s">
        <v>61</v>
      </c>
      <c r="D301" s="13" t="s">
        <v>18</v>
      </c>
      <c r="E301" s="13" t="s">
        <v>9</v>
      </c>
      <c r="F301" s="17">
        <v>47528900</v>
      </c>
      <c r="G301" s="33"/>
      <c r="H301" s="34"/>
    </row>
    <row r="302" spans="1:8" ht="25.5" hidden="1" x14ac:dyDescent="0.2">
      <c r="A302" s="48" t="s">
        <v>73</v>
      </c>
      <c r="B302" s="8" t="s">
        <v>256</v>
      </c>
      <c r="C302" s="13"/>
      <c r="D302" s="13"/>
      <c r="E302" s="13"/>
      <c r="F302" s="58">
        <f>F303</f>
        <v>2223100</v>
      </c>
      <c r="G302" s="33"/>
      <c r="H302" s="34"/>
    </row>
    <row r="303" spans="1:8" s="1" customFormat="1" ht="25.5" hidden="1" x14ac:dyDescent="0.2">
      <c r="A303" s="90" t="s">
        <v>32</v>
      </c>
      <c r="B303" s="9" t="s">
        <v>256</v>
      </c>
      <c r="C303" s="13" t="s">
        <v>31</v>
      </c>
      <c r="D303" s="6" t="s">
        <v>9</v>
      </c>
      <c r="E303" s="6" t="s">
        <v>11</v>
      </c>
      <c r="F303" s="17">
        <v>2223100</v>
      </c>
    </row>
    <row r="304" spans="1:8" s="1" customFormat="1" ht="29.25" hidden="1" customHeight="1" x14ac:dyDescent="0.2">
      <c r="A304" s="83" t="s">
        <v>274</v>
      </c>
      <c r="B304" s="8" t="s">
        <v>294</v>
      </c>
      <c r="C304" s="13"/>
      <c r="D304" s="6"/>
      <c r="E304" s="6"/>
      <c r="F304" s="58">
        <f>F305</f>
        <v>19230000</v>
      </c>
    </row>
    <row r="305" spans="1:8" ht="16.5" hidden="1" customHeight="1" x14ac:dyDescent="0.2">
      <c r="A305" s="90" t="s">
        <v>480</v>
      </c>
      <c r="B305" s="9" t="s">
        <v>294</v>
      </c>
      <c r="C305" s="13" t="s">
        <v>60</v>
      </c>
      <c r="D305" s="25">
        <v>14</v>
      </c>
      <c r="E305" s="6" t="s">
        <v>5</v>
      </c>
      <c r="F305" s="17">
        <v>19230000</v>
      </c>
      <c r="G305" s="33"/>
      <c r="H305" s="34"/>
    </row>
    <row r="306" spans="1:8" ht="30.75" hidden="1" customHeight="1" x14ac:dyDescent="0.2">
      <c r="A306" s="83" t="s">
        <v>78</v>
      </c>
      <c r="B306" s="8" t="s">
        <v>257</v>
      </c>
      <c r="C306" s="13"/>
      <c r="D306" s="25"/>
      <c r="E306" s="6"/>
      <c r="F306" s="58">
        <f>F307</f>
        <v>43587800</v>
      </c>
      <c r="G306" s="33"/>
      <c r="H306" s="34"/>
    </row>
    <row r="307" spans="1:8" s="1" customFormat="1" ht="25.5" x14ac:dyDescent="0.2">
      <c r="A307" s="44" t="s">
        <v>56</v>
      </c>
      <c r="B307" s="9" t="s">
        <v>257</v>
      </c>
      <c r="C307" s="13" t="s">
        <v>61</v>
      </c>
      <c r="D307" s="13" t="s">
        <v>18</v>
      </c>
      <c r="E307" s="13" t="s">
        <v>9</v>
      </c>
      <c r="F307" s="17">
        <v>43587800</v>
      </c>
    </row>
    <row r="308" spans="1:8" s="1" customFormat="1" ht="25.5" hidden="1" x14ac:dyDescent="0.2">
      <c r="A308" s="48" t="s">
        <v>374</v>
      </c>
      <c r="B308" s="8" t="s">
        <v>258</v>
      </c>
      <c r="C308" s="13"/>
      <c r="D308" s="13"/>
      <c r="E308" s="13"/>
      <c r="F308" s="58">
        <f>F309</f>
        <v>1050800</v>
      </c>
    </row>
    <row r="309" spans="1:8" s="1" customFormat="1" ht="25.5" x14ac:dyDescent="0.2">
      <c r="A309" s="44" t="s">
        <v>56</v>
      </c>
      <c r="B309" s="9" t="s">
        <v>258</v>
      </c>
      <c r="C309" s="13" t="s">
        <v>61</v>
      </c>
      <c r="D309" s="13" t="s">
        <v>18</v>
      </c>
      <c r="E309" s="13" t="s">
        <v>9</v>
      </c>
      <c r="F309" s="17">
        <v>1050800</v>
      </c>
    </row>
    <row r="310" spans="1:8" s="1" customFormat="1" ht="38.25" hidden="1" x14ac:dyDescent="0.2">
      <c r="A310" s="48" t="s">
        <v>375</v>
      </c>
      <c r="B310" s="8" t="s">
        <v>259</v>
      </c>
      <c r="C310" s="13"/>
      <c r="D310" s="13"/>
      <c r="E310" s="13"/>
      <c r="F310" s="58">
        <f>F311</f>
        <v>99200</v>
      </c>
    </row>
    <row r="311" spans="1:8" s="1" customFormat="1" ht="27" hidden="1" customHeight="1" x14ac:dyDescent="0.2">
      <c r="A311" s="90" t="s">
        <v>36</v>
      </c>
      <c r="B311" s="9" t="s">
        <v>259</v>
      </c>
      <c r="C311" s="13" t="s">
        <v>35</v>
      </c>
      <c r="D311" s="6" t="s">
        <v>11</v>
      </c>
      <c r="E311" s="6" t="s">
        <v>12</v>
      </c>
      <c r="F311" s="17">
        <v>99200</v>
      </c>
    </row>
    <row r="312" spans="1:8" ht="21" hidden="1" customHeight="1" x14ac:dyDescent="0.2">
      <c r="A312" s="52" t="s">
        <v>113</v>
      </c>
      <c r="B312" s="57" t="s">
        <v>268</v>
      </c>
      <c r="C312" s="6"/>
      <c r="D312" s="6"/>
      <c r="E312" s="6"/>
      <c r="F312" s="21">
        <f>F313+F315+F317+F319+F321+F323+F325</f>
        <v>60724200</v>
      </c>
    </row>
    <row r="313" spans="1:8" ht="25.5" hidden="1" x14ac:dyDescent="0.2">
      <c r="A313" s="53" t="s">
        <v>97</v>
      </c>
      <c r="B313" s="8" t="s">
        <v>345</v>
      </c>
      <c r="C313" s="6"/>
      <c r="D313" s="6"/>
      <c r="E313" s="6"/>
      <c r="F313" s="21">
        <f>F314</f>
        <v>36800</v>
      </c>
    </row>
    <row r="314" spans="1:8" hidden="1" x14ac:dyDescent="0.2">
      <c r="A314" s="49" t="s">
        <v>98</v>
      </c>
      <c r="B314" s="6" t="s">
        <v>345</v>
      </c>
      <c r="C314" s="6" t="s">
        <v>96</v>
      </c>
      <c r="D314" s="6" t="s">
        <v>5</v>
      </c>
      <c r="E314" s="6" t="s">
        <v>26</v>
      </c>
      <c r="F314" s="16">
        <v>36800</v>
      </c>
    </row>
    <row r="315" spans="1:8" s="10" customFormat="1" ht="38.25" hidden="1" x14ac:dyDescent="0.2">
      <c r="A315" s="48" t="s">
        <v>99</v>
      </c>
      <c r="B315" s="8" t="s">
        <v>344</v>
      </c>
      <c r="C315" s="6"/>
      <c r="D315" s="6"/>
      <c r="E315" s="6"/>
      <c r="F315" s="21">
        <f>F316</f>
        <v>1000000</v>
      </c>
    </row>
    <row r="316" spans="1:8" s="10" customFormat="1" hidden="1" x14ac:dyDescent="0.2">
      <c r="A316" s="49" t="s">
        <v>98</v>
      </c>
      <c r="B316" s="6" t="s">
        <v>344</v>
      </c>
      <c r="C316" s="6" t="s">
        <v>96</v>
      </c>
      <c r="D316" s="6" t="s">
        <v>9</v>
      </c>
      <c r="E316" s="6" t="s">
        <v>17</v>
      </c>
      <c r="F316" s="16">
        <v>1000000</v>
      </c>
    </row>
    <row r="317" spans="1:8" s="1" customFormat="1" ht="38.25" hidden="1" x14ac:dyDescent="0.2">
      <c r="A317" s="48" t="s">
        <v>100</v>
      </c>
      <c r="B317" s="8" t="s">
        <v>346</v>
      </c>
      <c r="C317" s="6"/>
      <c r="D317" s="6"/>
      <c r="E317" s="6"/>
      <c r="F317" s="21">
        <f>F318</f>
        <v>24703300</v>
      </c>
    </row>
    <row r="318" spans="1:8" s="1" customFormat="1" ht="15" hidden="1" customHeight="1" x14ac:dyDescent="0.2">
      <c r="A318" s="49" t="s">
        <v>98</v>
      </c>
      <c r="B318" s="6" t="s">
        <v>346</v>
      </c>
      <c r="C318" s="6" t="s">
        <v>96</v>
      </c>
      <c r="D318" s="6" t="s">
        <v>11</v>
      </c>
      <c r="E318" s="6" t="s">
        <v>17</v>
      </c>
      <c r="F318" s="16">
        <v>24703300</v>
      </c>
    </row>
    <row r="319" spans="1:8" s="3" customFormat="1" ht="63.75" hidden="1" x14ac:dyDescent="0.2">
      <c r="A319" s="54" t="s">
        <v>101</v>
      </c>
      <c r="B319" s="8" t="s">
        <v>347</v>
      </c>
      <c r="C319" s="6"/>
      <c r="D319" s="6"/>
      <c r="E319" s="6"/>
      <c r="F319" s="21">
        <f>F320</f>
        <v>10309100</v>
      </c>
    </row>
    <row r="320" spans="1:8" s="3" customFormat="1" hidden="1" x14ac:dyDescent="0.2">
      <c r="A320" s="49" t="s">
        <v>98</v>
      </c>
      <c r="B320" s="6" t="s">
        <v>347</v>
      </c>
      <c r="C320" s="6" t="s">
        <v>96</v>
      </c>
      <c r="D320" s="6" t="s">
        <v>12</v>
      </c>
      <c r="E320" s="6" t="s">
        <v>5</v>
      </c>
      <c r="F320" s="16">
        <v>10309100</v>
      </c>
    </row>
    <row r="321" spans="1:7" s="3" customFormat="1" ht="54.75" hidden="1" customHeight="1" x14ac:dyDescent="0.2">
      <c r="A321" s="54" t="s">
        <v>102</v>
      </c>
      <c r="B321" s="8" t="s">
        <v>348</v>
      </c>
      <c r="C321" s="6"/>
      <c r="D321" s="6"/>
      <c r="E321" s="6"/>
      <c r="F321" s="21">
        <f>F322</f>
        <v>10300000</v>
      </c>
    </row>
    <row r="322" spans="1:7" s="3" customFormat="1" hidden="1" x14ac:dyDescent="0.2">
      <c r="A322" s="49" t="s">
        <v>98</v>
      </c>
      <c r="B322" s="6" t="s">
        <v>348</v>
      </c>
      <c r="C322" s="6" t="s">
        <v>96</v>
      </c>
      <c r="D322" s="6" t="s">
        <v>12</v>
      </c>
      <c r="E322" s="6" t="s">
        <v>7</v>
      </c>
      <c r="F322" s="16">
        <v>10300000</v>
      </c>
    </row>
    <row r="323" spans="1:7" s="3" customFormat="1" ht="25.5" hidden="1" x14ac:dyDescent="0.2">
      <c r="A323" s="48" t="s">
        <v>103</v>
      </c>
      <c r="B323" s="8" t="s">
        <v>349</v>
      </c>
      <c r="C323" s="13"/>
      <c r="D323" s="13"/>
      <c r="E323" s="13"/>
      <c r="F323" s="21">
        <f>F324</f>
        <v>13742500</v>
      </c>
    </row>
    <row r="324" spans="1:7" s="3" customFormat="1" hidden="1" x14ac:dyDescent="0.2">
      <c r="A324" s="49" t="s">
        <v>98</v>
      </c>
      <c r="B324" s="6" t="s">
        <v>349</v>
      </c>
      <c r="C324" s="13" t="s">
        <v>96</v>
      </c>
      <c r="D324" s="13" t="s">
        <v>12</v>
      </c>
      <c r="E324" s="13" t="s">
        <v>9</v>
      </c>
      <c r="F324" s="16">
        <v>13742500</v>
      </c>
    </row>
    <row r="325" spans="1:7" s="3" customFormat="1" ht="25.5" hidden="1" x14ac:dyDescent="0.2">
      <c r="A325" s="48" t="s">
        <v>104</v>
      </c>
      <c r="B325" s="8" t="s">
        <v>350</v>
      </c>
      <c r="C325" s="13"/>
      <c r="D325" s="13"/>
      <c r="E325" s="13"/>
      <c r="F325" s="21">
        <f>F326</f>
        <v>632500</v>
      </c>
    </row>
    <row r="326" spans="1:7" s="3" customFormat="1" ht="15.75" hidden="1" customHeight="1" x14ac:dyDescent="0.2">
      <c r="A326" s="49" t="s">
        <v>98</v>
      </c>
      <c r="B326" s="6" t="s">
        <v>350</v>
      </c>
      <c r="C326" s="13" t="s">
        <v>96</v>
      </c>
      <c r="D326" s="13" t="s">
        <v>12</v>
      </c>
      <c r="E326" s="13" t="s">
        <v>9</v>
      </c>
      <c r="F326" s="16">
        <v>632500</v>
      </c>
    </row>
    <row r="327" spans="1:7" s="1" customFormat="1" ht="18" hidden="1" customHeight="1" x14ac:dyDescent="0.2">
      <c r="A327" s="52" t="s">
        <v>117</v>
      </c>
      <c r="B327" s="57" t="s">
        <v>202</v>
      </c>
      <c r="C327" s="13"/>
      <c r="D327" s="6"/>
      <c r="E327" s="6"/>
      <c r="F327" s="95">
        <f>F328+F352+F354+F360+F362+F364+F366+F376+F358+F330+F356+F374</f>
        <v>97278183</v>
      </c>
      <c r="G327" s="108"/>
    </row>
    <row r="328" spans="1:7" s="1" customFormat="1" ht="19.5" hidden="1" customHeight="1" x14ac:dyDescent="0.2">
      <c r="A328" s="65" t="s">
        <v>8</v>
      </c>
      <c r="B328" s="8" t="s">
        <v>429</v>
      </c>
      <c r="C328" s="6"/>
      <c r="D328" s="6"/>
      <c r="E328" s="6"/>
      <c r="F328" s="66">
        <f>F329</f>
        <v>1593900</v>
      </c>
    </row>
    <row r="329" spans="1:7" s="1" customFormat="1" ht="25.5" hidden="1" x14ac:dyDescent="0.2">
      <c r="A329" s="40" t="s">
        <v>32</v>
      </c>
      <c r="B329" s="6" t="s">
        <v>429</v>
      </c>
      <c r="C329" s="6" t="s">
        <v>31</v>
      </c>
      <c r="D329" s="6" t="s">
        <v>5</v>
      </c>
      <c r="E329" s="6" t="s">
        <v>7</v>
      </c>
      <c r="F329" s="15">
        <v>1593900</v>
      </c>
    </row>
    <row r="330" spans="1:7" s="1" customFormat="1" ht="18" hidden="1" customHeight="1" x14ac:dyDescent="0.2">
      <c r="A330" s="62" t="s">
        <v>121</v>
      </c>
      <c r="B330" s="8" t="s">
        <v>200</v>
      </c>
      <c r="C330" s="25"/>
      <c r="D330" s="63"/>
      <c r="E330" s="63"/>
      <c r="F330" s="64">
        <f>SUM(F331:F351)</f>
        <v>78524802</v>
      </c>
    </row>
    <row r="331" spans="1:7" s="1" customFormat="1" ht="25.5" hidden="1" x14ac:dyDescent="0.2">
      <c r="A331" s="89" t="s">
        <v>32</v>
      </c>
      <c r="B331" s="6" t="s">
        <v>200</v>
      </c>
      <c r="C331" s="6" t="s">
        <v>31</v>
      </c>
      <c r="D331" s="6" t="s">
        <v>10</v>
      </c>
      <c r="E331" s="6" t="s">
        <v>9</v>
      </c>
      <c r="F331" s="15">
        <v>1351734</v>
      </c>
    </row>
    <row r="332" spans="1:7" s="1" customFormat="1" ht="25.5" hidden="1" x14ac:dyDescent="0.2">
      <c r="A332" s="30" t="s">
        <v>33</v>
      </c>
      <c r="B332" s="6" t="s">
        <v>200</v>
      </c>
      <c r="C332" s="6" t="s">
        <v>34</v>
      </c>
      <c r="D332" s="6" t="s">
        <v>5</v>
      </c>
      <c r="E332" s="6" t="s">
        <v>9</v>
      </c>
      <c r="F332" s="15">
        <v>11270</v>
      </c>
    </row>
    <row r="333" spans="1:7" s="1" customFormat="1" hidden="1" x14ac:dyDescent="0.2">
      <c r="A333" s="30" t="s">
        <v>66</v>
      </c>
      <c r="B333" s="6" t="s">
        <v>200</v>
      </c>
      <c r="C333" s="6" t="s">
        <v>65</v>
      </c>
      <c r="D333" s="6" t="s">
        <v>5</v>
      </c>
      <c r="E333" s="6" t="s">
        <v>9</v>
      </c>
      <c r="F333" s="15">
        <v>66720</v>
      </c>
    </row>
    <row r="334" spans="1:7" s="1" customFormat="1" ht="25.5" hidden="1" x14ac:dyDescent="0.2">
      <c r="A334" s="30" t="s">
        <v>36</v>
      </c>
      <c r="B334" s="6" t="s">
        <v>200</v>
      </c>
      <c r="C334" s="6" t="s">
        <v>35</v>
      </c>
      <c r="D334" s="6" t="s">
        <v>5</v>
      </c>
      <c r="E334" s="6" t="s">
        <v>9</v>
      </c>
      <c r="F334" s="15">
        <v>745659</v>
      </c>
    </row>
    <row r="335" spans="1:7" s="1" customFormat="1" ht="25.5" hidden="1" x14ac:dyDescent="0.2">
      <c r="A335" s="30" t="s">
        <v>32</v>
      </c>
      <c r="B335" s="6" t="s">
        <v>200</v>
      </c>
      <c r="C335" s="6" t="s">
        <v>31</v>
      </c>
      <c r="D335" s="6" t="s">
        <v>5</v>
      </c>
      <c r="E335" s="6" t="s">
        <v>11</v>
      </c>
      <c r="F335" s="15">
        <f>35353368+593274</f>
        <v>35946642</v>
      </c>
    </row>
    <row r="336" spans="1:7" s="1" customFormat="1" ht="25.5" hidden="1" x14ac:dyDescent="0.2">
      <c r="A336" s="30" t="s">
        <v>33</v>
      </c>
      <c r="B336" s="6" t="s">
        <v>200</v>
      </c>
      <c r="C336" s="6" t="s">
        <v>34</v>
      </c>
      <c r="D336" s="6" t="s">
        <v>5</v>
      </c>
      <c r="E336" s="6" t="s">
        <v>11</v>
      </c>
      <c r="F336" s="15">
        <f>100000</f>
        <v>100000</v>
      </c>
    </row>
    <row r="337" spans="1:7" s="1" customFormat="1" ht="28.5" hidden="1" customHeight="1" x14ac:dyDescent="0.2">
      <c r="A337" s="30" t="s">
        <v>66</v>
      </c>
      <c r="B337" s="6" t="s">
        <v>200</v>
      </c>
      <c r="C337" s="6" t="s">
        <v>65</v>
      </c>
      <c r="D337" s="6" t="s">
        <v>5</v>
      </c>
      <c r="E337" s="6" t="s">
        <v>11</v>
      </c>
      <c r="F337" s="15">
        <v>1300000</v>
      </c>
    </row>
    <row r="338" spans="1:7" s="1" customFormat="1" ht="25.5" hidden="1" x14ac:dyDescent="0.2">
      <c r="A338" s="30" t="s">
        <v>36</v>
      </c>
      <c r="B338" s="6" t="s">
        <v>200</v>
      </c>
      <c r="C338" s="6" t="s">
        <v>35</v>
      </c>
      <c r="D338" s="6" t="s">
        <v>5</v>
      </c>
      <c r="E338" s="6" t="s">
        <v>11</v>
      </c>
      <c r="F338" s="15">
        <f>9649856</f>
        <v>9649856</v>
      </c>
    </row>
    <row r="339" spans="1:7" ht="25.5" hidden="1" x14ac:dyDescent="0.2">
      <c r="A339" s="30" t="s">
        <v>32</v>
      </c>
      <c r="B339" s="6" t="s">
        <v>200</v>
      </c>
      <c r="C339" s="6" t="s">
        <v>31</v>
      </c>
      <c r="D339" s="6" t="s">
        <v>5</v>
      </c>
      <c r="E339" s="6" t="s">
        <v>13</v>
      </c>
      <c r="F339" s="15">
        <f>11727097+1051297</f>
        <v>12778394</v>
      </c>
      <c r="G339" s="14"/>
    </row>
    <row r="340" spans="1:7" ht="25.5" hidden="1" x14ac:dyDescent="0.2">
      <c r="A340" s="30" t="s">
        <v>33</v>
      </c>
      <c r="B340" s="6" t="s">
        <v>200</v>
      </c>
      <c r="C340" s="6" t="s">
        <v>34</v>
      </c>
      <c r="D340" s="6" t="s">
        <v>5</v>
      </c>
      <c r="E340" s="6" t="s">
        <v>13</v>
      </c>
      <c r="F340" s="15">
        <f>2070+1000</f>
        <v>3070</v>
      </c>
      <c r="G340" s="14"/>
    </row>
    <row r="341" spans="1:7" ht="27.75" hidden="1" customHeight="1" x14ac:dyDescent="0.2">
      <c r="A341" s="30" t="s">
        <v>66</v>
      </c>
      <c r="B341" s="6" t="s">
        <v>200</v>
      </c>
      <c r="C341" s="6" t="s">
        <v>65</v>
      </c>
      <c r="D341" s="6" t="s">
        <v>5</v>
      </c>
      <c r="E341" s="6" t="s">
        <v>13</v>
      </c>
      <c r="F341" s="15">
        <f>1938404+21000</f>
        <v>1959404</v>
      </c>
      <c r="G341" s="14"/>
    </row>
    <row r="342" spans="1:7" ht="26.25" hidden="1" customHeight="1" x14ac:dyDescent="0.2">
      <c r="A342" s="30" t="s">
        <v>36</v>
      </c>
      <c r="B342" s="6" t="s">
        <v>200</v>
      </c>
      <c r="C342" s="6" t="s">
        <v>35</v>
      </c>
      <c r="D342" s="9" t="s">
        <v>5</v>
      </c>
      <c r="E342" s="9" t="s">
        <v>13</v>
      </c>
      <c r="F342" s="16">
        <f>416020+125000</f>
        <v>541020</v>
      </c>
      <c r="G342" s="14"/>
    </row>
    <row r="343" spans="1:7" ht="69" hidden="1" customHeight="1" x14ac:dyDescent="0.2">
      <c r="A343" s="55" t="s">
        <v>68</v>
      </c>
      <c r="B343" s="6" t="s">
        <v>200</v>
      </c>
      <c r="C343" s="6" t="s">
        <v>67</v>
      </c>
      <c r="D343" s="6" t="s">
        <v>5</v>
      </c>
      <c r="E343" s="6" t="s">
        <v>26</v>
      </c>
      <c r="F343" s="16">
        <f>500000+300000</f>
        <v>800000</v>
      </c>
    </row>
    <row r="344" spans="1:7" ht="25.5" hidden="1" x14ac:dyDescent="0.2">
      <c r="A344" s="30" t="s">
        <v>32</v>
      </c>
      <c r="B344" s="6" t="s">
        <v>200</v>
      </c>
      <c r="C344" s="6" t="s">
        <v>31</v>
      </c>
      <c r="D344" s="9" t="s">
        <v>11</v>
      </c>
      <c r="E344" s="9" t="s">
        <v>14</v>
      </c>
      <c r="F344" s="16">
        <v>6948748</v>
      </c>
    </row>
    <row r="345" spans="1:7" ht="25.5" hidden="1" x14ac:dyDescent="0.2">
      <c r="A345" s="30" t="s">
        <v>33</v>
      </c>
      <c r="B345" s="6" t="s">
        <v>200</v>
      </c>
      <c r="C345" s="6" t="s">
        <v>34</v>
      </c>
      <c r="D345" s="9" t="s">
        <v>11</v>
      </c>
      <c r="E345" s="9" t="s">
        <v>14</v>
      </c>
      <c r="F345" s="16">
        <v>1400</v>
      </c>
    </row>
    <row r="346" spans="1:7" hidden="1" x14ac:dyDescent="0.2">
      <c r="A346" s="30" t="s">
        <v>66</v>
      </c>
      <c r="B346" s="6" t="s">
        <v>200</v>
      </c>
      <c r="C346" s="6" t="s">
        <v>65</v>
      </c>
      <c r="D346" s="6" t="s">
        <v>11</v>
      </c>
      <c r="E346" s="6" t="s">
        <v>14</v>
      </c>
      <c r="F346" s="16">
        <v>60000</v>
      </c>
    </row>
    <row r="347" spans="1:7" ht="25.5" hidden="1" x14ac:dyDescent="0.2">
      <c r="A347" s="30" t="s">
        <v>36</v>
      </c>
      <c r="B347" s="6" t="s">
        <v>200</v>
      </c>
      <c r="C347" s="6" t="s">
        <v>35</v>
      </c>
      <c r="D347" s="9" t="s">
        <v>11</v>
      </c>
      <c r="E347" s="9" t="s">
        <v>14</v>
      </c>
      <c r="F347" s="16">
        <v>847000</v>
      </c>
    </row>
    <row r="348" spans="1:7" s="1" customFormat="1" ht="25.5" hidden="1" x14ac:dyDescent="0.2">
      <c r="A348" s="30" t="s">
        <v>32</v>
      </c>
      <c r="B348" s="6" t="s">
        <v>200</v>
      </c>
      <c r="C348" s="6" t="s">
        <v>31</v>
      </c>
      <c r="D348" s="6" t="s">
        <v>16</v>
      </c>
      <c r="E348" s="6" t="s">
        <v>17</v>
      </c>
      <c r="F348" s="18">
        <v>3435152</v>
      </c>
    </row>
    <row r="349" spans="1:7" s="1" customFormat="1" ht="25.5" hidden="1" x14ac:dyDescent="0.2">
      <c r="A349" s="30" t="s">
        <v>32</v>
      </c>
      <c r="B349" s="47" t="s">
        <v>200</v>
      </c>
      <c r="C349" s="6" t="s">
        <v>31</v>
      </c>
      <c r="D349" s="2" t="s">
        <v>15</v>
      </c>
      <c r="E349" s="6" t="s">
        <v>11</v>
      </c>
      <c r="F349" s="18">
        <v>1171933</v>
      </c>
    </row>
    <row r="350" spans="1:7" s="1" customFormat="1" ht="25.5" hidden="1" x14ac:dyDescent="0.2">
      <c r="A350" s="30" t="s">
        <v>33</v>
      </c>
      <c r="B350" s="47" t="s">
        <v>200</v>
      </c>
      <c r="C350" s="6" t="s">
        <v>34</v>
      </c>
      <c r="D350" s="2" t="s">
        <v>15</v>
      </c>
      <c r="E350" s="6" t="s">
        <v>11</v>
      </c>
      <c r="F350" s="18">
        <v>21000</v>
      </c>
    </row>
    <row r="351" spans="1:7" ht="29.25" hidden="1" customHeight="1" x14ac:dyDescent="0.2">
      <c r="A351" s="40" t="s">
        <v>32</v>
      </c>
      <c r="B351" s="6" t="s">
        <v>200</v>
      </c>
      <c r="C351" s="6" t="s">
        <v>31</v>
      </c>
      <c r="D351" s="6" t="s">
        <v>18</v>
      </c>
      <c r="E351" s="96" t="s">
        <v>13</v>
      </c>
      <c r="F351" s="16">
        <v>785800</v>
      </c>
      <c r="G351" s="108"/>
    </row>
    <row r="352" spans="1:7" s="1" customFormat="1" ht="18" hidden="1" customHeight="1" x14ac:dyDescent="0.2">
      <c r="A352" s="46" t="s">
        <v>21</v>
      </c>
      <c r="B352" s="8" t="s">
        <v>430</v>
      </c>
      <c r="C352" s="6"/>
      <c r="D352" s="6"/>
      <c r="E352" s="6"/>
      <c r="F352" s="21">
        <f>F353</f>
        <v>1250400</v>
      </c>
    </row>
    <row r="353" spans="1:6" s="1" customFormat="1" ht="25.5" hidden="1" x14ac:dyDescent="0.2">
      <c r="A353" s="30" t="s">
        <v>32</v>
      </c>
      <c r="B353" s="6" t="s">
        <v>430</v>
      </c>
      <c r="C353" s="6" t="s">
        <v>31</v>
      </c>
      <c r="D353" s="6" t="s">
        <v>5</v>
      </c>
      <c r="E353" s="6" t="s">
        <v>9</v>
      </c>
      <c r="F353" s="15">
        <v>1250400</v>
      </c>
    </row>
    <row r="354" spans="1:6" ht="18.75" hidden="1" customHeight="1" x14ac:dyDescent="0.2">
      <c r="A354" s="46" t="s">
        <v>115</v>
      </c>
      <c r="B354" s="8" t="s">
        <v>263</v>
      </c>
      <c r="C354" s="6"/>
      <c r="D354" s="6"/>
      <c r="E354" s="6"/>
      <c r="F354" s="21">
        <f>F355</f>
        <v>30000</v>
      </c>
    </row>
    <row r="355" spans="1:6" ht="38.25" hidden="1" x14ac:dyDescent="0.2">
      <c r="A355" s="30" t="s">
        <v>82</v>
      </c>
      <c r="B355" s="6" t="s">
        <v>263</v>
      </c>
      <c r="C355" s="6" t="s">
        <v>81</v>
      </c>
      <c r="D355" s="6" t="s">
        <v>5</v>
      </c>
      <c r="E355" s="6" t="s">
        <v>16</v>
      </c>
      <c r="F355" s="15">
        <f>30000</f>
        <v>30000</v>
      </c>
    </row>
    <row r="356" spans="1:6" s="1" customFormat="1" ht="16.5" hidden="1" customHeight="1" x14ac:dyDescent="0.2">
      <c r="A356" s="46" t="s">
        <v>84</v>
      </c>
      <c r="B356" s="8" t="s">
        <v>260</v>
      </c>
      <c r="C356" s="6"/>
      <c r="D356" s="6"/>
      <c r="E356" s="6"/>
      <c r="F356" s="21">
        <f>F357</f>
        <v>1050000</v>
      </c>
    </row>
    <row r="357" spans="1:6" s="1" customFormat="1" ht="25.5" hidden="1" x14ac:dyDescent="0.2">
      <c r="A357" s="44" t="s">
        <v>36</v>
      </c>
      <c r="B357" s="9" t="s">
        <v>260</v>
      </c>
      <c r="C357" s="6" t="s">
        <v>35</v>
      </c>
      <c r="D357" s="6" t="s">
        <v>5</v>
      </c>
      <c r="E357" s="6" t="s">
        <v>26</v>
      </c>
      <c r="F357" s="15">
        <v>1050000</v>
      </c>
    </row>
    <row r="358" spans="1:6" ht="15" hidden="1" customHeight="1" x14ac:dyDescent="0.2">
      <c r="A358" s="46" t="s">
        <v>24</v>
      </c>
      <c r="B358" s="8" t="s">
        <v>262</v>
      </c>
      <c r="C358" s="6"/>
      <c r="D358" s="6"/>
      <c r="E358" s="6"/>
      <c r="F358" s="21">
        <f>F359</f>
        <v>965200</v>
      </c>
    </row>
    <row r="359" spans="1:6" ht="25.5" hidden="1" x14ac:dyDescent="0.2">
      <c r="A359" s="30" t="s">
        <v>32</v>
      </c>
      <c r="B359" s="6" t="s">
        <v>262</v>
      </c>
      <c r="C359" s="6" t="s">
        <v>31</v>
      </c>
      <c r="D359" s="6" t="s">
        <v>5</v>
      </c>
      <c r="E359" s="6" t="s">
        <v>13</v>
      </c>
      <c r="F359" s="15">
        <v>965200</v>
      </c>
    </row>
    <row r="360" spans="1:6" s="1" customFormat="1" ht="18" hidden="1" customHeight="1" x14ac:dyDescent="0.2">
      <c r="A360" s="46" t="s">
        <v>42</v>
      </c>
      <c r="B360" s="8" t="s">
        <v>242</v>
      </c>
      <c r="C360" s="6"/>
      <c r="D360" s="6"/>
      <c r="E360" s="6"/>
      <c r="F360" s="21">
        <f>F361</f>
        <v>191362</v>
      </c>
    </row>
    <row r="361" spans="1:6" s="1" customFormat="1" ht="25.5" hidden="1" x14ac:dyDescent="0.2">
      <c r="A361" s="30" t="s">
        <v>32</v>
      </c>
      <c r="B361" s="6" t="s">
        <v>242</v>
      </c>
      <c r="C361" s="6" t="s">
        <v>31</v>
      </c>
      <c r="D361" s="6" t="s">
        <v>5</v>
      </c>
      <c r="E361" s="6" t="s">
        <v>11</v>
      </c>
      <c r="F361" s="15">
        <v>191362</v>
      </c>
    </row>
    <row r="362" spans="1:6" ht="22.5" hidden="1" customHeight="1" x14ac:dyDescent="0.2">
      <c r="A362" s="54" t="s">
        <v>85</v>
      </c>
      <c r="B362" s="8" t="s">
        <v>267</v>
      </c>
      <c r="C362" s="6"/>
      <c r="D362" s="6"/>
      <c r="E362" s="6"/>
      <c r="F362" s="21">
        <f>F363</f>
        <v>1018390</v>
      </c>
    </row>
    <row r="363" spans="1:6" s="1" customFormat="1" hidden="1" x14ac:dyDescent="0.2">
      <c r="A363" s="30" t="s">
        <v>44</v>
      </c>
      <c r="B363" s="6" t="s">
        <v>267</v>
      </c>
      <c r="C363" s="6" t="s">
        <v>43</v>
      </c>
      <c r="D363" s="6" t="s">
        <v>5</v>
      </c>
      <c r="E363" s="6" t="s">
        <v>26</v>
      </c>
      <c r="F363" s="15">
        <f>218390+800000</f>
        <v>1018390</v>
      </c>
    </row>
    <row r="364" spans="1:6" ht="18" hidden="1" customHeight="1" x14ac:dyDescent="0.2">
      <c r="A364" s="46" t="s">
        <v>20</v>
      </c>
      <c r="B364" s="8" t="s">
        <v>431</v>
      </c>
      <c r="C364" s="6"/>
      <c r="D364" s="6"/>
      <c r="E364" s="6"/>
      <c r="F364" s="21">
        <f>F365</f>
        <v>300000</v>
      </c>
    </row>
    <row r="365" spans="1:6" ht="25.5" hidden="1" x14ac:dyDescent="0.2">
      <c r="A365" s="30" t="s">
        <v>36</v>
      </c>
      <c r="B365" s="6" t="s">
        <v>431</v>
      </c>
      <c r="C365" s="6" t="s">
        <v>35</v>
      </c>
      <c r="D365" s="6" t="s">
        <v>11</v>
      </c>
      <c r="E365" s="6" t="s">
        <v>14</v>
      </c>
      <c r="F365" s="15">
        <v>300000</v>
      </c>
    </row>
    <row r="366" spans="1:6" s="1" customFormat="1" ht="25.5" hidden="1" customHeight="1" x14ac:dyDescent="0.2">
      <c r="A366" s="41" t="s">
        <v>140</v>
      </c>
      <c r="B366" s="8" t="s">
        <v>201</v>
      </c>
      <c r="C366" s="6"/>
      <c r="D366" s="2"/>
      <c r="E366" s="6"/>
      <c r="F366" s="21">
        <f>SUM(F367:F373)</f>
        <v>11754129</v>
      </c>
    </row>
    <row r="367" spans="1:6" s="1" customFormat="1" ht="25.5" hidden="1" x14ac:dyDescent="0.2">
      <c r="A367" s="30" t="s">
        <v>32</v>
      </c>
      <c r="B367" s="6" t="s">
        <v>201</v>
      </c>
      <c r="C367" s="6" t="s">
        <v>31</v>
      </c>
      <c r="D367" s="2" t="s">
        <v>16</v>
      </c>
      <c r="E367" s="2" t="s">
        <v>17</v>
      </c>
      <c r="F367" s="18">
        <f>7315146-795121</f>
        <v>6520025</v>
      </c>
    </row>
    <row r="368" spans="1:6" s="1" customFormat="1" hidden="1" x14ac:dyDescent="0.2">
      <c r="A368" s="30" t="s">
        <v>66</v>
      </c>
      <c r="B368" s="6" t="s">
        <v>201</v>
      </c>
      <c r="C368" s="6" t="s">
        <v>65</v>
      </c>
      <c r="D368" s="2" t="s">
        <v>16</v>
      </c>
      <c r="E368" s="2" t="s">
        <v>17</v>
      </c>
      <c r="F368" s="18">
        <v>300000</v>
      </c>
    </row>
    <row r="369" spans="1:7" s="1" customFormat="1" ht="25.5" hidden="1" x14ac:dyDescent="0.2">
      <c r="A369" s="30" t="s">
        <v>36</v>
      </c>
      <c r="B369" s="6" t="s">
        <v>201</v>
      </c>
      <c r="C369" s="6" t="s">
        <v>35</v>
      </c>
      <c r="D369" s="2" t="s">
        <v>16</v>
      </c>
      <c r="E369" s="2" t="s">
        <v>17</v>
      </c>
      <c r="F369" s="18">
        <v>1724300</v>
      </c>
    </row>
    <row r="370" spans="1:7" s="1" customFormat="1" ht="25.5" hidden="1" x14ac:dyDescent="0.2">
      <c r="A370" s="30" t="s">
        <v>32</v>
      </c>
      <c r="B370" s="47" t="s">
        <v>201</v>
      </c>
      <c r="C370" s="6" t="s">
        <v>31</v>
      </c>
      <c r="D370" s="2" t="s">
        <v>15</v>
      </c>
      <c r="E370" s="6" t="s">
        <v>11</v>
      </c>
      <c r="F370" s="18">
        <v>2727504</v>
      </c>
    </row>
    <row r="371" spans="1:7" s="1" customFormat="1" ht="25.5" hidden="1" x14ac:dyDescent="0.2">
      <c r="A371" s="30" t="s">
        <v>33</v>
      </c>
      <c r="B371" s="47" t="s">
        <v>201</v>
      </c>
      <c r="C371" s="6" t="s">
        <v>34</v>
      </c>
      <c r="D371" s="2" t="s">
        <v>15</v>
      </c>
      <c r="E371" s="6" t="s">
        <v>11</v>
      </c>
      <c r="F371" s="18">
        <v>700</v>
      </c>
    </row>
    <row r="372" spans="1:7" s="1" customFormat="1" ht="25.5" hidden="1" customHeight="1" x14ac:dyDescent="0.2">
      <c r="A372" s="30" t="s">
        <v>66</v>
      </c>
      <c r="B372" s="47" t="s">
        <v>201</v>
      </c>
      <c r="C372" s="6" t="s">
        <v>65</v>
      </c>
      <c r="D372" s="6" t="s">
        <v>15</v>
      </c>
      <c r="E372" s="6" t="s">
        <v>11</v>
      </c>
      <c r="F372" s="18">
        <v>240300</v>
      </c>
    </row>
    <row r="373" spans="1:7" s="1" customFormat="1" ht="25.5" hidden="1" x14ac:dyDescent="0.2">
      <c r="A373" s="44" t="s">
        <v>36</v>
      </c>
      <c r="B373" s="47" t="s">
        <v>201</v>
      </c>
      <c r="C373" s="6" t="s">
        <v>35</v>
      </c>
      <c r="D373" s="2" t="s">
        <v>15</v>
      </c>
      <c r="E373" s="6" t="s">
        <v>11</v>
      </c>
      <c r="F373" s="18">
        <v>241300</v>
      </c>
    </row>
    <row r="374" spans="1:7" s="10" customFormat="1" ht="21.75" hidden="1" customHeight="1" x14ac:dyDescent="0.2">
      <c r="A374" s="48" t="s">
        <v>29</v>
      </c>
      <c r="B374" s="8" t="s">
        <v>428</v>
      </c>
      <c r="C374" s="6"/>
      <c r="D374" s="9"/>
      <c r="E374" s="9"/>
      <c r="F374" s="21">
        <f>F375</f>
        <v>300000</v>
      </c>
    </row>
    <row r="375" spans="1:7" s="10" customFormat="1" ht="16.5" hidden="1" customHeight="1" x14ac:dyDescent="0.2">
      <c r="A375" s="40" t="s">
        <v>427</v>
      </c>
      <c r="B375" s="6" t="s">
        <v>428</v>
      </c>
      <c r="C375" s="6" t="s">
        <v>426</v>
      </c>
      <c r="D375" s="6" t="s">
        <v>5</v>
      </c>
      <c r="E375" s="6" t="s">
        <v>19</v>
      </c>
      <c r="F375" s="16">
        <v>300000</v>
      </c>
    </row>
    <row r="376" spans="1:7" ht="25.5" hidden="1" x14ac:dyDescent="0.2">
      <c r="A376" s="54" t="s">
        <v>86</v>
      </c>
      <c r="B376" s="8" t="s">
        <v>398</v>
      </c>
      <c r="C376" s="6"/>
      <c r="D376" s="6"/>
      <c r="E376" s="6"/>
      <c r="F376" s="21">
        <f>F377</f>
        <v>300000</v>
      </c>
    </row>
    <row r="377" spans="1:7" ht="25.5" hidden="1" x14ac:dyDescent="0.2">
      <c r="A377" s="30" t="s">
        <v>36</v>
      </c>
      <c r="B377" s="9" t="s">
        <v>398</v>
      </c>
      <c r="C377" s="6" t="s">
        <v>35</v>
      </c>
      <c r="D377" s="6" t="s">
        <v>11</v>
      </c>
      <c r="E377" s="6" t="s">
        <v>14</v>
      </c>
      <c r="F377" s="16">
        <v>300000</v>
      </c>
    </row>
    <row r="378" spans="1:7" hidden="1" x14ac:dyDescent="0.2">
      <c r="A378" s="48" t="s">
        <v>354</v>
      </c>
      <c r="B378" s="8" t="s">
        <v>353</v>
      </c>
      <c r="C378" s="13"/>
      <c r="D378" s="13"/>
      <c r="E378" s="13"/>
      <c r="F378" s="58">
        <f>F379+F382</f>
        <v>4312396</v>
      </c>
    </row>
    <row r="379" spans="1:7" s="1" customFormat="1" ht="51" hidden="1" x14ac:dyDescent="0.2">
      <c r="A379" s="48" t="s">
        <v>55</v>
      </c>
      <c r="B379" s="8" t="s">
        <v>363</v>
      </c>
      <c r="C379" s="6"/>
      <c r="D379" s="2"/>
      <c r="E379" s="2"/>
      <c r="F379" s="21">
        <f>F380+F381</f>
        <v>3312396</v>
      </c>
    </row>
    <row r="380" spans="1:7" ht="25.5" hidden="1" x14ac:dyDescent="0.2">
      <c r="A380" s="30" t="s">
        <v>36</v>
      </c>
      <c r="B380" s="9" t="s">
        <v>363</v>
      </c>
      <c r="C380" s="13" t="s">
        <v>35</v>
      </c>
      <c r="D380" s="13" t="s">
        <v>18</v>
      </c>
      <c r="E380" s="13" t="s">
        <v>9</v>
      </c>
      <c r="F380" s="17">
        <v>44400</v>
      </c>
    </row>
    <row r="381" spans="1:7" ht="25.5" hidden="1" x14ac:dyDescent="0.2">
      <c r="A381" s="31" t="s">
        <v>444</v>
      </c>
      <c r="B381" s="6" t="s">
        <v>363</v>
      </c>
      <c r="C381" s="13" t="s">
        <v>111</v>
      </c>
      <c r="D381" s="13" t="s">
        <v>18</v>
      </c>
      <c r="E381" s="13" t="s">
        <v>9</v>
      </c>
      <c r="F381" s="17">
        <v>3267996</v>
      </c>
    </row>
    <row r="382" spans="1:7" ht="25.5" hidden="1" x14ac:dyDescent="0.2">
      <c r="A382" s="81" t="s">
        <v>481</v>
      </c>
      <c r="B382" s="8" t="s">
        <v>362</v>
      </c>
      <c r="C382" s="13"/>
      <c r="D382" s="13"/>
      <c r="E382" s="13"/>
      <c r="F382" s="58">
        <f>F383</f>
        <v>1000000</v>
      </c>
    </row>
    <row r="383" spans="1:7" ht="25.5" hidden="1" x14ac:dyDescent="0.2">
      <c r="A383" s="44" t="s">
        <v>444</v>
      </c>
      <c r="B383" s="9" t="s">
        <v>362</v>
      </c>
      <c r="C383" s="13" t="s">
        <v>111</v>
      </c>
      <c r="D383" s="13" t="s">
        <v>18</v>
      </c>
      <c r="E383" s="13" t="s">
        <v>9</v>
      </c>
      <c r="F383" s="17">
        <v>1000000</v>
      </c>
    </row>
    <row r="384" spans="1:7" ht="19.5" hidden="1" customHeight="1" x14ac:dyDescent="0.2">
      <c r="A384" s="52" t="s">
        <v>118</v>
      </c>
      <c r="B384" s="57" t="s">
        <v>356</v>
      </c>
      <c r="C384" s="6"/>
      <c r="D384" s="9"/>
      <c r="E384" s="9"/>
      <c r="F384" s="21">
        <f>F385</f>
        <v>150000</v>
      </c>
      <c r="G384" s="14"/>
    </row>
    <row r="385" spans="1:7" ht="16.5" hidden="1" customHeight="1" x14ac:dyDescent="0.2">
      <c r="A385" s="65" t="s">
        <v>30</v>
      </c>
      <c r="B385" s="8" t="s">
        <v>355</v>
      </c>
      <c r="C385" s="9"/>
      <c r="D385" s="9"/>
      <c r="E385" s="9"/>
      <c r="F385" s="21">
        <f>F386</f>
        <v>150000</v>
      </c>
    </row>
    <row r="386" spans="1:7" ht="25.5" hidden="1" x14ac:dyDescent="0.2">
      <c r="A386" s="40" t="s">
        <v>36</v>
      </c>
      <c r="B386" s="8" t="s">
        <v>355</v>
      </c>
      <c r="C386" s="6" t="s">
        <v>35</v>
      </c>
      <c r="D386" s="9" t="s">
        <v>13</v>
      </c>
      <c r="E386" s="9" t="s">
        <v>12</v>
      </c>
      <c r="F386" s="16">
        <v>150000</v>
      </c>
    </row>
    <row r="387" spans="1:7" hidden="1" x14ac:dyDescent="0.2">
      <c r="A387" s="46" t="s">
        <v>128</v>
      </c>
      <c r="B387" s="8" t="s">
        <v>351</v>
      </c>
      <c r="C387" s="6"/>
      <c r="D387" s="97"/>
      <c r="E387" s="6"/>
      <c r="F387" s="21">
        <f>F388</f>
        <v>4000000</v>
      </c>
    </row>
    <row r="388" spans="1:7" ht="31.5" hidden="1" customHeight="1" x14ac:dyDescent="0.2">
      <c r="A388" s="46" t="s">
        <v>482</v>
      </c>
      <c r="B388" s="8" t="s">
        <v>352</v>
      </c>
      <c r="C388" s="11"/>
      <c r="D388" s="97"/>
      <c r="E388" s="11"/>
      <c r="F388" s="21">
        <f>F389</f>
        <v>4000000</v>
      </c>
    </row>
    <row r="389" spans="1:7" hidden="1" x14ac:dyDescent="0.2">
      <c r="A389" s="44" t="s">
        <v>483</v>
      </c>
      <c r="B389" s="9" t="s">
        <v>352</v>
      </c>
      <c r="C389" s="11" t="s">
        <v>60</v>
      </c>
      <c r="D389" s="97">
        <v>14</v>
      </c>
      <c r="E389" s="11" t="s">
        <v>5</v>
      </c>
      <c r="F389" s="15">
        <v>4000000</v>
      </c>
    </row>
    <row r="390" spans="1:7" ht="43.5" hidden="1" customHeight="1" x14ac:dyDescent="0.2">
      <c r="A390" s="48" t="s">
        <v>135</v>
      </c>
      <c r="B390" s="8" t="s">
        <v>360</v>
      </c>
      <c r="C390" s="6"/>
      <c r="D390" s="6"/>
      <c r="E390" s="6"/>
      <c r="F390" s="21">
        <f>F391+F393</f>
        <v>2340000</v>
      </c>
    </row>
    <row r="391" spans="1:7" ht="29.25" hidden="1" customHeight="1" x14ac:dyDescent="0.2">
      <c r="A391" s="44" t="s">
        <v>414</v>
      </c>
      <c r="B391" s="8" t="s">
        <v>361</v>
      </c>
      <c r="C391" s="13"/>
      <c r="D391" s="13"/>
      <c r="E391" s="13"/>
      <c r="F391" s="58">
        <f>F392</f>
        <v>440000</v>
      </c>
    </row>
    <row r="392" spans="1:7" ht="33" hidden="1" customHeight="1" x14ac:dyDescent="0.2">
      <c r="A392" s="44" t="s">
        <v>58</v>
      </c>
      <c r="B392" s="8" t="s">
        <v>361</v>
      </c>
      <c r="C392" s="13" t="s">
        <v>59</v>
      </c>
      <c r="D392" s="13" t="s">
        <v>18</v>
      </c>
      <c r="E392" s="13" t="s">
        <v>9</v>
      </c>
      <c r="F392" s="17">
        <v>440000</v>
      </c>
    </row>
    <row r="393" spans="1:7" ht="43.5" hidden="1" customHeight="1" x14ac:dyDescent="0.2">
      <c r="A393" s="48" t="s">
        <v>28</v>
      </c>
      <c r="B393" s="8" t="s">
        <v>369</v>
      </c>
      <c r="C393" s="6"/>
      <c r="D393" s="6"/>
      <c r="E393" s="6"/>
      <c r="F393" s="21">
        <f>F394</f>
        <v>1900000</v>
      </c>
      <c r="G393" s="45"/>
    </row>
    <row r="394" spans="1:7" ht="29.25" hidden="1" customHeight="1" x14ac:dyDescent="0.2">
      <c r="A394" s="56" t="s">
        <v>484</v>
      </c>
      <c r="B394" s="8" t="s">
        <v>369</v>
      </c>
      <c r="C394" s="6" t="s">
        <v>59</v>
      </c>
      <c r="D394" s="6" t="s">
        <v>14</v>
      </c>
      <c r="E394" s="6" t="s">
        <v>7</v>
      </c>
      <c r="F394" s="16">
        <v>1900000</v>
      </c>
    </row>
    <row r="395" spans="1:7" ht="18.75" hidden="1" customHeight="1" x14ac:dyDescent="0.2">
      <c r="A395" s="52" t="s">
        <v>120</v>
      </c>
      <c r="B395" s="57" t="s">
        <v>303</v>
      </c>
      <c r="C395" s="6"/>
      <c r="D395" s="6"/>
      <c r="E395" s="6"/>
      <c r="F395" s="21">
        <f>F398+F411+F396+F409</f>
        <v>887950</v>
      </c>
    </row>
    <row r="396" spans="1:7" ht="18.75" hidden="1" customHeight="1" x14ac:dyDescent="0.2">
      <c r="A396" s="65" t="s">
        <v>20</v>
      </c>
      <c r="B396" s="8" t="s">
        <v>457</v>
      </c>
      <c r="C396" s="6"/>
      <c r="D396" s="6"/>
      <c r="E396" s="6"/>
      <c r="F396" s="21">
        <f>F397</f>
        <v>120000</v>
      </c>
    </row>
    <row r="397" spans="1:7" ht="15.75" hidden="1" customHeight="1" x14ac:dyDescent="0.2">
      <c r="A397" s="30" t="s">
        <v>41</v>
      </c>
      <c r="B397" s="6" t="s">
        <v>457</v>
      </c>
      <c r="C397" s="6" t="s">
        <v>39</v>
      </c>
      <c r="D397" s="6" t="s">
        <v>11</v>
      </c>
      <c r="E397" s="6" t="s">
        <v>14</v>
      </c>
      <c r="F397" s="15">
        <v>120000</v>
      </c>
    </row>
    <row r="398" spans="1:7" ht="16.5" hidden="1" customHeight="1" x14ac:dyDescent="0.2">
      <c r="A398" s="46" t="s">
        <v>121</v>
      </c>
      <c r="B398" s="8" t="s">
        <v>241</v>
      </c>
      <c r="C398" s="6"/>
      <c r="D398" s="6"/>
      <c r="E398" s="6"/>
      <c r="F398" s="21">
        <f>SUM(F399:F408)</f>
        <v>631130</v>
      </c>
    </row>
    <row r="399" spans="1:7" s="1" customFormat="1" hidden="1" x14ac:dyDescent="0.2">
      <c r="A399" s="49" t="s">
        <v>40</v>
      </c>
      <c r="B399" s="6" t="s">
        <v>241</v>
      </c>
      <c r="C399" s="6" t="s">
        <v>37</v>
      </c>
      <c r="D399" s="6" t="s">
        <v>5</v>
      </c>
      <c r="E399" s="6" t="s">
        <v>9</v>
      </c>
      <c r="F399" s="15">
        <v>430</v>
      </c>
    </row>
    <row r="400" spans="1:7" s="1" customFormat="1" hidden="1" x14ac:dyDescent="0.2">
      <c r="A400" s="44" t="s">
        <v>41</v>
      </c>
      <c r="B400" s="6" t="s">
        <v>241</v>
      </c>
      <c r="C400" s="6" t="s">
        <v>39</v>
      </c>
      <c r="D400" s="6" t="s">
        <v>5</v>
      </c>
      <c r="E400" s="6" t="s">
        <v>9</v>
      </c>
      <c r="F400" s="15">
        <v>41900</v>
      </c>
    </row>
    <row r="401" spans="1:7" s="1" customFormat="1" hidden="1" x14ac:dyDescent="0.2">
      <c r="A401" s="49" t="s">
        <v>40</v>
      </c>
      <c r="B401" s="6" t="s">
        <v>241</v>
      </c>
      <c r="C401" s="6" t="s">
        <v>37</v>
      </c>
      <c r="D401" s="6" t="s">
        <v>5</v>
      </c>
      <c r="E401" s="6" t="s">
        <v>11</v>
      </c>
      <c r="F401" s="15">
        <f>146300</f>
        <v>146300</v>
      </c>
    </row>
    <row r="402" spans="1:7" s="1" customFormat="1" hidden="1" x14ac:dyDescent="0.2">
      <c r="A402" s="44" t="s">
        <v>41</v>
      </c>
      <c r="B402" s="6" t="s">
        <v>241</v>
      </c>
      <c r="C402" s="6" t="s">
        <v>39</v>
      </c>
      <c r="D402" s="6" t="s">
        <v>5</v>
      </c>
      <c r="E402" s="6" t="s">
        <v>11</v>
      </c>
      <c r="F402" s="15">
        <f>80000</f>
        <v>80000</v>
      </c>
    </row>
    <row r="403" spans="1:7" hidden="1" x14ac:dyDescent="0.2">
      <c r="A403" s="49" t="s">
        <v>40</v>
      </c>
      <c r="B403" s="6" t="s">
        <v>241</v>
      </c>
      <c r="C403" s="6" t="s">
        <v>37</v>
      </c>
      <c r="D403" s="6" t="s">
        <v>5</v>
      </c>
      <c r="E403" s="6" t="s">
        <v>13</v>
      </c>
      <c r="F403" s="16">
        <v>2000</v>
      </c>
      <c r="G403" s="14"/>
    </row>
    <row r="404" spans="1:7" hidden="1" x14ac:dyDescent="0.2">
      <c r="A404" s="44" t="s">
        <v>41</v>
      </c>
      <c r="B404" s="6" t="s">
        <v>241</v>
      </c>
      <c r="C404" s="6" t="s">
        <v>39</v>
      </c>
      <c r="D404" s="9" t="s">
        <v>5</v>
      </c>
      <c r="E404" s="9" t="s">
        <v>13</v>
      </c>
      <c r="F404" s="16">
        <f>10000+1000</f>
        <v>11000</v>
      </c>
      <c r="G404" s="14"/>
    </row>
    <row r="405" spans="1:7" hidden="1" x14ac:dyDescent="0.2">
      <c r="A405" s="49" t="s">
        <v>40</v>
      </c>
      <c r="B405" s="6" t="s">
        <v>241</v>
      </c>
      <c r="C405" s="6" t="s">
        <v>37</v>
      </c>
      <c r="D405" s="9" t="s">
        <v>11</v>
      </c>
      <c r="E405" s="9" t="s">
        <v>14</v>
      </c>
      <c r="F405" s="16">
        <v>17000</v>
      </c>
    </row>
    <row r="406" spans="1:7" hidden="1" x14ac:dyDescent="0.2">
      <c r="A406" s="44" t="s">
        <v>41</v>
      </c>
      <c r="B406" s="6" t="s">
        <v>241</v>
      </c>
      <c r="C406" s="6" t="s">
        <v>39</v>
      </c>
      <c r="D406" s="9" t="s">
        <v>11</v>
      </c>
      <c r="E406" s="9" t="s">
        <v>14</v>
      </c>
      <c r="F406" s="16">
        <v>33000</v>
      </c>
    </row>
    <row r="407" spans="1:7" hidden="1" x14ac:dyDescent="0.2">
      <c r="A407" s="49" t="s">
        <v>40</v>
      </c>
      <c r="B407" s="6" t="s">
        <v>241</v>
      </c>
      <c r="C407" s="6" t="s">
        <v>37</v>
      </c>
      <c r="D407" s="6" t="s">
        <v>18</v>
      </c>
      <c r="E407" s="6" t="s">
        <v>13</v>
      </c>
      <c r="F407" s="16">
        <v>291800</v>
      </c>
    </row>
    <row r="408" spans="1:7" hidden="1" x14ac:dyDescent="0.2">
      <c r="A408" s="44" t="s">
        <v>41</v>
      </c>
      <c r="B408" s="6" t="s">
        <v>241</v>
      </c>
      <c r="C408" s="6" t="s">
        <v>39</v>
      </c>
      <c r="D408" s="6" t="s">
        <v>18</v>
      </c>
      <c r="E408" s="6" t="s">
        <v>13</v>
      </c>
      <c r="F408" s="16">
        <v>7700</v>
      </c>
    </row>
    <row r="409" spans="1:7" ht="25.5" hidden="1" x14ac:dyDescent="0.2">
      <c r="A409" s="52" t="s">
        <v>453</v>
      </c>
      <c r="B409" s="57" t="s">
        <v>266</v>
      </c>
      <c r="C409" s="6"/>
      <c r="D409" s="6"/>
      <c r="E409" s="6"/>
      <c r="F409" s="21">
        <f>F410</f>
        <v>6000</v>
      </c>
    </row>
    <row r="410" spans="1:7" hidden="1" x14ac:dyDescent="0.2">
      <c r="A410" s="111" t="s">
        <v>485</v>
      </c>
      <c r="B410" s="6" t="s">
        <v>266</v>
      </c>
      <c r="C410" s="6" t="s">
        <v>39</v>
      </c>
      <c r="D410" s="9" t="s">
        <v>5</v>
      </c>
      <c r="E410" s="9" t="s">
        <v>26</v>
      </c>
      <c r="F410" s="16">
        <v>6000</v>
      </c>
    </row>
    <row r="411" spans="1:7" ht="38.25" hidden="1" x14ac:dyDescent="0.2">
      <c r="A411" s="41" t="s">
        <v>140</v>
      </c>
      <c r="B411" s="8" t="s">
        <v>299</v>
      </c>
      <c r="C411" s="6"/>
      <c r="D411" s="9"/>
      <c r="E411" s="9"/>
      <c r="F411" s="21">
        <f>F412+F413+F414+F415</f>
        <v>130820</v>
      </c>
    </row>
    <row r="412" spans="1:7" s="1" customFormat="1" hidden="1" x14ac:dyDescent="0.2">
      <c r="A412" s="49" t="s">
        <v>40</v>
      </c>
      <c r="B412" s="6" t="s">
        <v>299</v>
      </c>
      <c r="C412" s="6" t="s">
        <v>37</v>
      </c>
      <c r="D412" s="2" t="s">
        <v>16</v>
      </c>
      <c r="E412" s="2" t="s">
        <v>17</v>
      </c>
      <c r="F412" s="18">
        <v>88100</v>
      </c>
    </row>
    <row r="413" spans="1:7" s="1" customFormat="1" hidden="1" x14ac:dyDescent="0.2">
      <c r="A413" s="44" t="s">
        <v>41</v>
      </c>
      <c r="B413" s="6" t="s">
        <v>299</v>
      </c>
      <c r="C413" s="6" t="s">
        <v>39</v>
      </c>
      <c r="D413" s="2" t="s">
        <v>16</v>
      </c>
      <c r="E413" s="2" t="s">
        <v>17</v>
      </c>
      <c r="F413" s="18">
        <v>39600</v>
      </c>
    </row>
    <row r="414" spans="1:7" s="1" customFormat="1" hidden="1" x14ac:dyDescent="0.2">
      <c r="A414" s="44" t="s">
        <v>40</v>
      </c>
      <c r="B414" s="47" t="s">
        <v>299</v>
      </c>
      <c r="C414" s="9" t="s">
        <v>37</v>
      </c>
      <c r="D414" s="9" t="s">
        <v>15</v>
      </c>
      <c r="E414" s="9" t="s">
        <v>11</v>
      </c>
      <c r="F414" s="16">
        <v>120</v>
      </c>
    </row>
    <row r="415" spans="1:7" s="1" customFormat="1" hidden="1" x14ac:dyDescent="0.2">
      <c r="A415" s="44" t="s">
        <v>41</v>
      </c>
      <c r="B415" s="47" t="s">
        <v>299</v>
      </c>
      <c r="C415" s="6" t="s">
        <v>39</v>
      </c>
      <c r="D415" s="6" t="s">
        <v>15</v>
      </c>
      <c r="E415" s="6" t="s">
        <v>11</v>
      </c>
      <c r="F415" s="18">
        <v>3000</v>
      </c>
    </row>
    <row r="416" spans="1:7" ht="25.5" hidden="1" x14ac:dyDescent="0.2">
      <c r="A416" s="80" t="s">
        <v>95</v>
      </c>
      <c r="B416" s="8" t="s">
        <v>265</v>
      </c>
      <c r="C416" s="9"/>
      <c r="D416" s="9"/>
      <c r="E416" s="9"/>
      <c r="F416" s="21">
        <f>F417</f>
        <v>7660953</v>
      </c>
    </row>
    <row r="417" spans="1:7" ht="26.25" hidden="1" thickBot="1" x14ac:dyDescent="0.25">
      <c r="A417" s="67" t="s">
        <v>453</v>
      </c>
      <c r="B417" s="8" t="s">
        <v>264</v>
      </c>
      <c r="C417" s="9"/>
      <c r="D417" s="9"/>
      <c r="E417" s="9"/>
      <c r="F417" s="21">
        <f>F418+F419+F420</f>
        <v>7660953</v>
      </c>
      <c r="G417" s="28"/>
    </row>
    <row r="418" spans="1:7" ht="25.5" hidden="1" x14ac:dyDescent="0.2">
      <c r="A418" s="31" t="s">
        <v>53</v>
      </c>
      <c r="B418" s="6" t="s">
        <v>264</v>
      </c>
      <c r="C418" s="6" t="s">
        <v>51</v>
      </c>
      <c r="D418" s="9" t="s">
        <v>5</v>
      </c>
      <c r="E418" s="9" t="s">
        <v>26</v>
      </c>
      <c r="F418" s="16">
        <f>6799873</f>
        <v>6799873</v>
      </c>
    </row>
    <row r="419" spans="1:7" hidden="1" x14ac:dyDescent="0.2">
      <c r="A419" s="30" t="s">
        <v>66</v>
      </c>
      <c r="B419" s="6" t="s">
        <v>264</v>
      </c>
      <c r="C419" s="6" t="s">
        <v>65</v>
      </c>
      <c r="D419" s="9" t="s">
        <v>5</v>
      </c>
      <c r="E419" s="9" t="s">
        <v>26</v>
      </c>
      <c r="F419" s="16">
        <f>477280</f>
        <v>477280</v>
      </c>
    </row>
    <row r="420" spans="1:7" ht="25.5" hidden="1" x14ac:dyDescent="0.2">
      <c r="A420" s="30" t="s">
        <v>36</v>
      </c>
      <c r="B420" s="6" t="s">
        <v>264</v>
      </c>
      <c r="C420" s="6" t="s">
        <v>35</v>
      </c>
      <c r="D420" s="9" t="s">
        <v>5</v>
      </c>
      <c r="E420" s="9" t="s">
        <v>26</v>
      </c>
      <c r="F420" s="16">
        <f>383800</f>
        <v>383800</v>
      </c>
    </row>
    <row r="421" spans="1:7" s="4" customFormat="1" hidden="1" x14ac:dyDescent="0.2">
      <c r="A421" s="32"/>
      <c r="C421" s="27"/>
    </row>
    <row r="422" spans="1:7" s="4" customFormat="1" hidden="1" x14ac:dyDescent="0.2">
      <c r="A422" s="32"/>
      <c r="C422" s="27"/>
    </row>
    <row r="423" spans="1:7" s="4" customFormat="1" hidden="1" x14ac:dyDescent="0.2">
      <c r="A423" s="32"/>
      <c r="C423" s="27"/>
    </row>
    <row r="424" spans="1:7" s="4" customFormat="1" hidden="1" x14ac:dyDescent="0.2">
      <c r="A424" s="32"/>
      <c r="C424" s="27"/>
    </row>
    <row r="425" spans="1:7" s="4" customFormat="1" hidden="1" x14ac:dyDescent="0.2">
      <c r="A425" s="32"/>
      <c r="C425" s="27"/>
    </row>
    <row r="426" spans="1:7" s="4" customFormat="1" hidden="1" x14ac:dyDescent="0.2">
      <c r="A426" s="32"/>
      <c r="C426" s="27"/>
    </row>
    <row r="427" spans="1:7" s="4" customFormat="1" hidden="1" x14ac:dyDescent="0.2">
      <c r="A427" s="32"/>
      <c r="C427" s="27"/>
    </row>
    <row r="428" spans="1:7" s="4" customFormat="1" hidden="1" x14ac:dyDescent="0.2">
      <c r="A428" s="32"/>
      <c r="C428" s="27"/>
    </row>
    <row r="429" spans="1:7" s="4" customFormat="1" hidden="1" x14ac:dyDescent="0.2">
      <c r="A429" s="32"/>
      <c r="C429" s="27"/>
    </row>
    <row r="430" spans="1:7" s="4" customFormat="1" hidden="1" x14ac:dyDescent="0.2">
      <c r="A430" s="32"/>
      <c r="C430" s="27"/>
    </row>
    <row r="431" spans="1:7" s="4" customFormat="1" hidden="1" x14ac:dyDescent="0.2">
      <c r="A431" s="32"/>
      <c r="C431" s="27"/>
    </row>
    <row r="432" spans="1:7" s="4" customFormat="1" hidden="1" x14ac:dyDescent="0.2">
      <c r="A432" s="32"/>
      <c r="C432" s="27"/>
    </row>
    <row r="433" spans="1:3" s="4" customFormat="1" hidden="1" x14ac:dyDescent="0.2">
      <c r="A433" s="32"/>
      <c r="C433" s="27"/>
    </row>
    <row r="434" spans="1:3" s="4" customFormat="1" hidden="1" x14ac:dyDescent="0.2">
      <c r="A434" s="32"/>
      <c r="C434" s="27"/>
    </row>
    <row r="435" spans="1:3" s="4" customFormat="1" hidden="1" x14ac:dyDescent="0.2">
      <c r="A435" s="32"/>
      <c r="C435" s="27"/>
    </row>
    <row r="436" spans="1:3" s="4" customFormat="1" hidden="1" x14ac:dyDescent="0.2">
      <c r="A436" s="32"/>
      <c r="C436" s="27"/>
    </row>
    <row r="437" spans="1:3" s="4" customFormat="1" hidden="1" x14ac:dyDescent="0.2">
      <c r="A437" s="32"/>
      <c r="C437" s="27"/>
    </row>
    <row r="438" spans="1:3" s="4" customFormat="1" hidden="1" x14ac:dyDescent="0.2">
      <c r="A438" s="32"/>
      <c r="C438" s="27"/>
    </row>
    <row r="439" spans="1:3" s="4" customFormat="1" hidden="1" x14ac:dyDescent="0.2">
      <c r="A439" s="32"/>
      <c r="C439" s="27"/>
    </row>
    <row r="440" spans="1:3" s="4" customFormat="1" hidden="1" x14ac:dyDescent="0.2">
      <c r="A440" s="32"/>
      <c r="C440" s="27"/>
    </row>
    <row r="441" spans="1:3" s="4" customFormat="1" hidden="1" x14ac:dyDescent="0.2">
      <c r="A441" s="32"/>
      <c r="C441" s="27"/>
    </row>
    <row r="442" spans="1:3" s="4" customFormat="1" hidden="1" x14ac:dyDescent="0.2">
      <c r="A442" s="32"/>
      <c r="C442" s="27"/>
    </row>
    <row r="443" spans="1:3" s="4" customFormat="1" hidden="1" x14ac:dyDescent="0.2">
      <c r="A443" s="32"/>
      <c r="C443" s="27"/>
    </row>
    <row r="444" spans="1:3" s="4" customFormat="1" hidden="1" x14ac:dyDescent="0.2">
      <c r="A444" s="32"/>
      <c r="C444" s="27"/>
    </row>
    <row r="445" spans="1:3" s="4" customFormat="1" hidden="1" x14ac:dyDescent="0.2">
      <c r="A445" s="32"/>
      <c r="C445" s="27"/>
    </row>
    <row r="446" spans="1:3" s="4" customFormat="1" hidden="1" x14ac:dyDescent="0.2">
      <c r="A446" s="32"/>
      <c r="C446" s="27"/>
    </row>
    <row r="447" spans="1:3" s="4" customFormat="1" hidden="1" x14ac:dyDescent="0.2">
      <c r="A447" s="32"/>
      <c r="C447" s="27"/>
    </row>
    <row r="448" spans="1:3" s="4" customFormat="1" hidden="1" x14ac:dyDescent="0.2">
      <c r="A448" s="32"/>
      <c r="C448" s="27"/>
    </row>
    <row r="449" spans="1:3" s="4" customFormat="1" hidden="1" x14ac:dyDescent="0.2">
      <c r="A449" s="32"/>
      <c r="C449" s="27"/>
    </row>
    <row r="450" spans="1:3" s="4" customFormat="1" hidden="1" x14ac:dyDescent="0.2">
      <c r="A450" s="32"/>
      <c r="C450" s="27"/>
    </row>
    <row r="451" spans="1:3" s="4" customFormat="1" hidden="1" x14ac:dyDescent="0.2">
      <c r="A451" s="32"/>
      <c r="C451" s="27"/>
    </row>
    <row r="452" spans="1:3" s="4" customFormat="1" hidden="1" x14ac:dyDescent="0.2">
      <c r="A452" s="32"/>
      <c r="C452" s="27"/>
    </row>
    <row r="453" spans="1:3" s="4" customFormat="1" hidden="1" x14ac:dyDescent="0.2">
      <c r="A453" s="32"/>
      <c r="C453" s="27"/>
    </row>
    <row r="454" spans="1:3" s="4" customFormat="1" hidden="1" x14ac:dyDescent="0.2">
      <c r="A454" s="32"/>
      <c r="C454" s="27"/>
    </row>
    <row r="455" spans="1:3" s="4" customFormat="1" hidden="1" x14ac:dyDescent="0.2">
      <c r="A455" s="32"/>
      <c r="C455" s="27"/>
    </row>
    <row r="456" spans="1:3" s="4" customFormat="1" hidden="1" x14ac:dyDescent="0.2">
      <c r="A456" s="32"/>
      <c r="C456" s="27"/>
    </row>
    <row r="457" spans="1:3" s="4" customFormat="1" hidden="1" x14ac:dyDescent="0.2">
      <c r="A457" s="32"/>
      <c r="C457" s="27"/>
    </row>
    <row r="458" spans="1:3" s="4" customFormat="1" hidden="1" x14ac:dyDescent="0.2">
      <c r="A458" s="32"/>
      <c r="C458" s="27"/>
    </row>
    <row r="459" spans="1:3" s="4" customFormat="1" hidden="1" x14ac:dyDescent="0.2">
      <c r="A459" s="32"/>
      <c r="C459" s="27"/>
    </row>
    <row r="460" spans="1:3" s="4" customFormat="1" hidden="1" x14ac:dyDescent="0.2">
      <c r="A460" s="32"/>
      <c r="C460" s="27"/>
    </row>
    <row r="461" spans="1:3" s="4" customFormat="1" hidden="1" x14ac:dyDescent="0.2">
      <c r="A461" s="32"/>
      <c r="C461" s="27"/>
    </row>
    <row r="462" spans="1:3" s="4" customFormat="1" hidden="1" x14ac:dyDescent="0.2">
      <c r="A462" s="32"/>
      <c r="C462" s="27"/>
    </row>
    <row r="463" spans="1:3" s="4" customFormat="1" hidden="1" x14ac:dyDescent="0.2">
      <c r="A463" s="32"/>
      <c r="C463" s="27"/>
    </row>
    <row r="464" spans="1:3" s="4" customFormat="1" hidden="1" x14ac:dyDescent="0.2">
      <c r="A464" s="32"/>
      <c r="C464" s="27"/>
    </row>
    <row r="465" spans="1:3" s="4" customFormat="1" hidden="1" x14ac:dyDescent="0.2">
      <c r="A465" s="32"/>
      <c r="C465" s="27"/>
    </row>
    <row r="466" spans="1:3" s="4" customFormat="1" hidden="1" x14ac:dyDescent="0.2">
      <c r="A466" s="32"/>
      <c r="C466" s="27"/>
    </row>
    <row r="467" spans="1:3" s="4" customFormat="1" hidden="1" x14ac:dyDescent="0.2">
      <c r="A467" s="32"/>
      <c r="C467" s="27"/>
    </row>
    <row r="468" spans="1:3" s="4" customFormat="1" hidden="1" x14ac:dyDescent="0.2">
      <c r="A468" s="32"/>
      <c r="C468" s="27"/>
    </row>
    <row r="469" spans="1:3" s="4" customFormat="1" hidden="1" x14ac:dyDescent="0.2">
      <c r="A469" s="32"/>
      <c r="C469" s="27"/>
    </row>
    <row r="470" spans="1:3" s="4" customFormat="1" hidden="1" x14ac:dyDescent="0.2">
      <c r="A470" s="32"/>
      <c r="C470" s="27"/>
    </row>
    <row r="471" spans="1:3" s="4" customFormat="1" hidden="1" x14ac:dyDescent="0.2">
      <c r="A471" s="32"/>
      <c r="C471" s="27"/>
    </row>
    <row r="472" spans="1:3" s="4" customFormat="1" hidden="1" x14ac:dyDescent="0.2">
      <c r="A472" s="32"/>
      <c r="C472" s="27"/>
    </row>
    <row r="473" spans="1:3" s="4" customFormat="1" hidden="1" x14ac:dyDescent="0.2">
      <c r="A473" s="32"/>
      <c r="C473" s="27"/>
    </row>
    <row r="474" spans="1:3" s="4" customFormat="1" hidden="1" x14ac:dyDescent="0.2">
      <c r="A474" s="32"/>
      <c r="C474" s="27"/>
    </row>
    <row r="475" spans="1:3" s="4" customFormat="1" hidden="1" x14ac:dyDescent="0.2">
      <c r="A475" s="32"/>
      <c r="C475" s="27"/>
    </row>
    <row r="476" spans="1:3" s="4" customFormat="1" hidden="1" x14ac:dyDescent="0.2">
      <c r="A476" s="32"/>
      <c r="C476" s="27"/>
    </row>
    <row r="477" spans="1:3" s="4" customFormat="1" hidden="1" x14ac:dyDescent="0.2">
      <c r="A477" s="32"/>
      <c r="C477" s="27"/>
    </row>
    <row r="478" spans="1:3" s="4" customFormat="1" hidden="1" x14ac:dyDescent="0.2">
      <c r="A478" s="32"/>
      <c r="C478" s="27"/>
    </row>
    <row r="479" spans="1:3" s="4" customFormat="1" hidden="1" x14ac:dyDescent="0.2">
      <c r="A479" s="32"/>
      <c r="C479" s="27"/>
    </row>
    <row r="480" spans="1:3" s="4" customFormat="1" hidden="1" x14ac:dyDescent="0.2">
      <c r="A480" s="32"/>
      <c r="C480" s="27"/>
    </row>
    <row r="481" spans="1:3" s="4" customFormat="1" hidden="1" x14ac:dyDescent="0.2">
      <c r="A481" s="32"/>
      <c r="C481" s="27"/>
    </row>
    <row r="482" spans="1:3" s="4" customFormat="1" hidden="1" x14ac:dyDescent="0.2">
      <c r="A482" s="32"/>
      <c r="C482" s="27"/>
    </row>
    <row r="483" spans="1:3" s="4" customFormat="1" hidden="1" x14ac:dyDescent="0.2">
      <c r="A483" s="32"/>
      <c r="C483" s="27"/>
    </row>
    <row r="484" spans="1:3" s="4" customFormat="1" hidden="1" x14ac:dyDescent="0.2">
      <c r="A484" s="32"/>
      <c r="C484" s="27"/>
    </row>
    <row r="485" spans="1:3" s="4" customFormat="1" hidden="1" x14ac:dyDescent="0.2">
      <c r="A485" s="32"/>
      <c r="C485" s="27"/>
    </row>
    <row r="486" spans="1:3" s="4" customFormat="1" hidden="1" x14ac:dyDescent="0.2">
      <c r="A486" s="32"/>
      <c r="C486" s="27"/>
    </row>
    <row r="487" spans="1:3" s="4" customFormat="1" hidden="1" x14ac:dyDescent="0.2">
      <c r="A487" s="32"/>
      <c r="C487" s="27"/>
    </row>
    <row r="488" spans="1:3" s="4" customFormat="1" hidden="1" x14ac:dyDescent="0.2">
      <c r="A488" s="32"/>
      <c r="C488" s="27"/>
    </row>
    <row r="489" spans="1:3" s="4" customFormat="1" hidden="1" x14ac:dyDescent="0.2">
      <c r="A489" s="32"/>
      <c r="C489" s="27"/>
    </row>
    <row r="490" spans="1:3" s="4" customFormat="1" hidden="1" x14ac:dyDescent="0.2">
      <c r="A490" s="32"/>
      <c r="C490" s="27"/>
    </row>
    <row r="491" spans="1:3" s="4" customFormat="1" hidden="1" x14ac:dyDescent="0.2">
      <c r="A491" s="32"/>
      <c r="C491" s="27"/>
    </row>
    <row r="492" spans="1:3" s="4" customFormat="1" hidden="1" x14ac:dyDescent="0.2">
      <c r="A492" s="32"/>
      <c r="C492" s="27"/>
    </row>
    <row r="493" spans="1:3" s="4" customFormat="1" hidden="1" x14ac:dyDescent="0.2">
      <c r="A493" s="32"/>
      <c r="C493" s="27"/>
    </row>
    <row r="494" spans="1:3" s="4" customFormat="1" hidden="1" x14ac:dyDescent="0.2">
      <c r="A494" s="32"/>
      <c r="C494" s="27"/>
    </row>
    <row r="495" spans="1:3" s="4" customFormat="1" hidden="1" x14ac:dyDescent="0.2">
      <c r="A495" s="32"/>
      <c r="C495" s="27"/>
    </row>
    <row r="496" spans="1:3" s="4" customFormat="1" hidden="1" x14ac:dyDescent="0.2">
      <c r="A496" s="32"/>
      <c r="C496" s="27"/>
    </row>
    <row r="497" spans="1:3" s="4" customFormat="1" hidden="1" x14ac:dyDescent="0.2">
      <c r="A497" s="32"/>
      <c r="C497" s="27"/>
    </row>
    <row r="498" spans="1:3" s="4" customFormat="1" hidden="1" x14ac:dyDescent="0.2">
      <c r="A498" s="32"/>
      <c r="C498" s="27"/>
    </row>
    <row r="499" spans="1:3" s="4" customFormat="1" hidden="1" x14ac:dyDescent="0.2">
      <c r="A499" s="32"/>
      <c r="C499" s="27"/>
    </row>
    <row r="500" spans="1:3" s="4" customFormat="1" hidden="1" x14ac:dyDescent="0.2">
      <c r="A500" s="32"/>
      <c r="C500" s="27"/>
    </row>
    <row r="501" spans="1:3" s="4" customFormat="1" hidden="1" x14ac:dyDescent="0.2">
      <c r="A501" s="32"/>
      <c r="C501" s="27"/>
    </row>
    <row r="502" spans="1:3" s="4" customFormat="1" hidden="1" x14ac:dyDescent="0.2">
      <c r="A502" s="32"/>
      <c r="C502" s="27"/>
    </row>
    <row r="503" spans="1:3" s="4" customFormat="1" hidden="1" x14ac:dyDescent="0.2">
      <c r="A503" s="32"/>
      <c r="C503" s="27"/>
    </row>
    <row r="504" spans="1:3" s="4" customFormat="1" hidden="1" x14ac:dyDescent="0.2">
      <c r="A504" s="32"/>
      <c r="C504" s="27"/>
    </row>
    <row r="505" spans="1:3" s="4" customFormat="1" hidden="1" x14ac:dyDescent="0.2">
      <c r="A505" s="32"/>
      <c r="C505" s="27"/>
    </row>
    <row r="506" spans="1:3" s="4" customFormat="1" hidden="1" x14ac:dyDescent="0.2">
      <c r="A506" s="32"/>
      <c r="C506" s="27"/>
    </row>
    <row r="507" spans="1:3" s="4" customFormat="1" hidden="1" x14ac:dyDescent="0.2">
      <c r="A507" s="32"/>
      <c r="C507" s="27"/>
    </row>
    <row r="508" spans="1:3" s="4" customFormat="1" hidden="1" x14ac:dyDescent="0.2">
      <c r="A508" s="32"/>
      <c r="C508" s="27"/>
    </row>
    <row r="509" spans="1:3" s="4" customFormat="1" hidden="1" x14ac:dyDescent="0.2">
      <c r="A509" s="32"/>
      <c r="C509" s="27"/>
    </row>
    <row r="510" spans="1:3" s="4" customFormat="1" hidden="1" x14ac:dyDescent="0.2">
      <c r="A510" s="32"/>
      <c r="C510" s="27"/>
    </row>
    <row r="511" spans="1:3" s="4" customFormat="1" hidden="1" x14ac:dyDescent="0.2">
      <c r="A511" s="32"/>
      <c r="C511" s="27"/>
    </row>
    <row r="512" spans="1:3" s="4" customFormat="1" hidden="1" x14ac:dyDescent="0.2">
      <c r="A512" s="32"/>
      <c r="C512" s="27"/>
    </row>
    <row r="513" spans="1:3" s="4" customFormat="1" hidden="1" x14ac:dyDescent="0.2">
      <c r="A513" s="32"/>
      <c r="C513" s="27"/>
    </row>
    <row r="514" spans="1:3" s="4" customFormat="1" hidden="1" x14ac:dyDescent="0.2">
      <c r="A514" s="32"/>
      <c r="C514" s="27"/>
    </row>
    <row r="515" spans="1:3" s="4" customFormat="1" hidden="1" x14ac:dyDescent="0.2">
      <c r="A515" s="32"/>
      <c r="C515" s="27"/>
    </row>
    <row r="516" spans="1:3" s="4" customFormat="1" hidden="1" x14ac:dyDescent="0.2">
      <c r="A516" s="32"/>
      <c r="C516" s="27"/>
    </row>
    <row r="517" spans="1:3" s="4" customFormat="1" hidden="1" x14ac:dyDescent="0.2">
      <c r="A517" s="32"/>
      <c r="C517" s="27"/>
    </row>
    <row r="518" spans="1:3" s="4" customFormat="1" hidden="1" x14ac:dyDescent="0.2">
      <c r="A518" s="32"/>
      <c r="C518" s="27"/>
    </row>
    <row r="519" spans="1:3" s="4" customFormat="1" hidden="1" x14ac:dyDescent="0.2">
      <c r="A519" s="32"/>
      <c r="C519" s="27"/>
    </row>
    <row r="520" spans="1:3" s="4" customFormat="1" hidden="1" x14ac:dyDescent="0.2">
      <c r="A520" s="32"/>
      <c r="C520" s="27"/>
    </row>
    <row r="521" spans="1:3" s="4" customFormat="1" hidden="1" x14ac:dyDescent="0.2">
      <c r="A521" s="32"/>
      <c r="C521" s="27"/>
    </row>
    <row r="522" spans="1:3" s="4" customFormat="1" hidden="1" x14ac:dyDescent="0.2">
      <c r="A522" s="32"/>
      <c r="C522" s="27"/>
    </row>
    <row r="523" spans="1:3" s="4" customFormat="1" hidden="1" x14ac:dyDescent="0.2">
      <c r="A523" s="32"/>
      <c r="C523" s="27"/>
    </row>
    <row r="524" spans="1:3" s="4" customFormat="1" hidden="1" x14ac:dyDescent="0.2">
      <c r="A524" s="32"/>
      <c r="C524" s="27"/>
    </row>
    <row r="525" spans="1:3" s="4" customFormat="1" hidden="1" x14ac:dyDescent="0.2">
      <c r="A525" s="32"/>
      <c r="C525" s="27"/>
    </row>
    <row r="526" spans="1:3" s="4" customFormat="1" hidden="1" x14ac:dyDescent="0.2">
      <c r="A526" s="32"/>
      <c r="C526" s="27"/>
    </row>
    <row r="527" spans="1:3" s="4" customFormat="1" hidden="1" x14ac:dyDescent="0.2">
      <c r="A527" s="32"/>
      <c r="C527" s="27"/>
    </row>
    <row r="528" spans="1:3" s="4" customFormat="1" hidden="1" x14ac:dyDescent="0.2">
      <c r="A528" s="32"/>
      <c r="C528" s="27"/>
    </row>
    <row r="529" spans="1:3" s="4" customFormat="1" hidden="1" x14ac:dyDescent="0.2">
      <c r="A529" s="32"/>
      <c r="C529" s="27"/>
    </row>
    <row r="530" spans="1:3" s="4" customFormat="1" hidden="1" x14ac:dyDescent="0.2">
      <c r="A530" s="32"/>
      <c r="C530" s="27"/>
    </row>
    <row r="531" spans="1:3" s="4" customFormat="1" hidden="1" x14ac:dyDescent="0.2">
      <c r="A531" s="32"/>
      <c r="C531" s="27"/>
    </row>
    <row r="532" spans="1:3" s="4" customFormat="1" hidden="1" x14ac:dyDescent="0.2">
      <c r="A532" s="32"/>
      <c r="C532" s="27"/>
    </row>
    <row r="533" spans="1:3" s="4" customFormat="1" hidden="1" x14ac:dyDescent="0.2">
      <c r="A533" s="32"/>
      <c r="C533" s="27"/>
    </row>
    <row r="534" spans="1:3" s="4" customFormat="1" hidden="1" x14ac:dyDescent="0.2">
      <c r="A534" s="32"/>
      <c r="C534" s="27"/>
    </row>
    <row r="535" spans="1:3" s="4" customFormat="1" hidden="1" x14ac:dyDescent="0.2">
      <c r="A535" s="32"/>
      <c r="C535" s="27"/>
    </row>
    <row r="536" spans="1:3" s="4" customFormat="1" hidden="1" x14ac:dyDescent="0.2">
      <c r="A536" s="32"/>
      <c r="C536" s="27"/>
    </row>
    <row r="537" spans="1:3" s="4" customFormat="1" hidden="1" x14ac:dyDescent="0.2">
      <c r="A537" s="32"/>
      <c r="C537" s="27"/>
    </row>
    <row r="538" spans="1:3" s="4" customFormat="1" hidden="1" x14ac:dyDescent="0.2">
      <c r="A538" s="32"/>
      <c r="C538" s="27"/>
    </row>
    <row r="539" spans="1:3" s="4" customFormat="1" hidden="1" x14ac:dyDescent="0.2">
      <c r="A539" s="32"/>
      <c r="C539" s="27"/>
    </row>
    <row r="540" spans="1:3" s="4" customFormat="1" hidden="1" x14ac:dyDescent="0.2">
      <c r="A540" s="32"/>
      <c r="C540" s="27"/>
    </row>
    <row r="541" spans="1:3" s="4" customFormat="1" hidden="1" x14ac:dyDescent="0.2">
      <c r="A541" s="32"/>
      <c r="C541" s="27"/>
    </row>
    <row r="542" spans="1:3" s="4" customFormat="1" hidden="1" x14ac:dyDescent="0.2">
      <c r="A542" s="32"/>
      <c r="C542" s="27"/>
    </row>
    <row r="543" spans="1:3" s="4" customFormat="1" hidden="1" x14ac:dyDescent="0.2">
      <c r="A543" s="32"/>
      <c r="C543" s="27"/>
    </row>
    <row r="544" spans="1:3" s="4" customFormat="1" hidden="1" x14ac:dyDescent="0.2">
      <c r="A544" s="32"/>
      <c r="C544" s="27"/>
    </row>
    <row r="545" spans="1:3" s="4" customFormat="1" hidden="1" x14ac:dyDescent="0.2">
      <c r="A545" s="32"/>
      <c r="C545" s="27"/>
    </row>
    <row r="546" spans="1:3" s="4" customFormat="1" hidden="1" x14ac:dyDescent="0.2">
      <c r="A546" s="32"/>
      <c r="C546" s="27"/>
    </row>
    <row r="547" spans="1:3" s="4" customFormat="1" hidden="1" x14ac:dyDescent="0.2">
      <c r="A547" s="32"/>
      <c r="C547" s="27"/>
    </row>
    <row r="548" spans="1:3" s="4" customFormat="1" hidden="1" x14ac:dyDescent="0.2">
      <c r="A548" s="32"/>
      <c r="C548" s="27"/>
    </row>
    <row r="549" spans="1:3" s="4" customFormat="1" hidden="1" x14ac:dyDescent="0.2">
      <c r="A549" s="32"/>
      <c r="C549" s="27"/>
    </row>
    <row r="550" spans="1:3" s="4" customFormat="1" hidden="1" x14ac:dyDescent="0.2">
      <c r="A550" s="32"/>
      <c r="C550" s="27"/>
    </row>
    <row r="551" spans="1:3" s="4" customFormat="1" hidden="1" x14ac:dyDescent="0.2">
      <c r="A551" s="32"/>
      <c r="C551" s="27"/>
    </row>
    <row r="552" spans="1:3" s="4" customFormat="1" hidden="1" x14ac:dyDescent="0.2">
      <c r="A552" s="32"/>
      <c r="C552" s="27"/>
    </row>
    <row r="553" spans="1:3" s="4" customFormat="1" hidden="1" x14ac:dyDescent="0.2">
      <c r="A553" s="32"/>
      <c r="C553" s="27"/>
    </row>
    <row r="554" spans="1:3" s="4" customFormat="1" hidden="1" x14ac:dyDescent="0.2">
      <c r="A554" s="32"/>
      <c r="C554" s="27"/>
    </row>
    <row r="555" spans="1:3" s="4" customFormat="1" hidden="1" x14ac:dyDescent="0.2">
      <c r="A555" s="32"/>
      <c r="C555" s="27"/>
    </row>
    <row r="556" spans="1:3" s="4" customFormat="1" hidden="1" x14ac:dyDescent="0.2">
      <c r="A556" s="32"/>
      <c r="C556" s="27"/>
    </row>
    <row r="557" spans="1:3" s="4" customFormat="1" hidden="1" x14ac:dyDescent="0.2">
      <c r="A557" s="32"/>
      <c r="C557" s="27"/>
    </row>
    <row r="558" spans="1:3" s="4" customFormat="1" hidden="1" x14ac:dyDescent="0.2">
      <c r="A558" s="32"/>
      <c r="C558" s="27"/>
    </row>
    <row r="559" spans="1:3" s="4" customFormat="1" hidden="1" x14ac:dyDescent="0.2">
      <c r="A559" s="32"/>
      <c r="C559" s="27"/>
    </row>
    <row r="560" spans="1:3" s="4" customFormat="1" hidden="1" x14ac:dyDescent="0.2">
      <c r="A560" s="32"/>
      <c r="C560" s="27"/>
    </row>
    <row r="561" spans="1:3" s="4" customFormat="1" hidden="1" x14ac:dyDescent="0.2">
      <c r="A561" s="32"/>
      <c r="C561" s="27"/>
    </row>
    <row r="562" spans="1:3" s="4" customFormat="1" hidden="1" x14ac:dyDescent="0.2">
      <c r="A562" s="32"/>
      <c r="C562" s="27"/>
    </row>
    <row r="563" spans="1:3" s="4" customFormat="1" hidden="1" x14ac:dyDescent="0.2">
      <c r="A563" s="32"/>
      <c r="C563" s="27"/>
    </row>
    <row r="564" spans="1:3" s="4" customFormat="1" hidden="1" x14ac:dyDescent="0.2">
      <c r="A564" s="32"/>
      <c r="C564" s="27"/>
    </row>
    <row r="565" spans="1:3" s="4" customFormat="1" hidden="1" x14ac:dyDescent="0.2">
      <c r="A565" s="32"/>
      <c r="C565" s="27"/>
    </row>
    <row r="566" spans="1:3" s="4" customFormat="1" hidden="1" x14ac:dyDescent="0.2">
      <c r="A566" s="32"/>
      <c r="C566" s="27"/>
    </row>
    <row r="567" spans="1:3" s="4" customFormat="1" hidden="1" x14ac:dyDescent="0.2">
      <c r="A567" s="32"/>
      <c r="C567" s="27"/>
    </row>
    <row r="568" spans="1:3" s="4" customFormat="1" hidden="1" x14ac:dyDescent="0.2">
      <c r="A568" s="32"/>
      <c r="C568" s="27"/>
    </row>
    <row r="569" spans="1:3" s="4" customFormat="1" hidden="1" x14ac:dyDescent="0.2">
      <c r="A569" s="32"/>
      <c r="C569" s="27"/>
    </row>
    <row r="570" spans="1:3" s="4" customFormat="1" hidden="1" x14ac:dyDescent="0.2">
      <c r="A570" s="32"/>
      <c r="C570" s="27"/>
    </row>
    <row r="571" spans="1:3" s="4" customFormat="1" hidden="1" x14ac:dyDescent="0.2">
      <c r="A571" s="32"/>
      <c r="C571" s="27"/>
    </row>
    <row r="572" spans="1:3" s="4" customFormat="1" hidden="1" x14ac:dyDescent="0.2">
      <c r="A572" s="32"/>
      <c r="C572" s="27"/>
    </row>
    <row r="573" spans="1:3" s="4" customFormat="1" hidden="1" x14ac:dyDescent="0.2">
      <c r="A573" s="32"/>
      <c r="C573" s="27"/>
    </row>
    <row r="574" spans="1:3" s="4" customFormat="1" hidden="1" x14ac:dyDescent="0.2">
      <c r="A574" s="32"/>
      <c r="C574" s="27"/>
    </row>
    <row r="575" spans="1:3" s="4" customFormat="1" hidden="1" x14ac:dyDescent="0.2">
      <c r="A575" s="32"/>
      <c r="C575" s="27"/>
    </row>
    <row r="576" spans="1:3" s="4" customFormat="1" hidden="1" x14ac:dyDescent="0.2">
      <c r="A576" s="32"/>
      <c r="C576" s="27"/>
    </row>
    <row r="577" spans="1:3" s="4" customFormat="1" hidden="1" x14ac:dyDescent="0.2">
      <c r="A577" s="32"/>
      <c r="C577" s="27"/>
    </row>
    <row r="578" spans="1:3" s="4" customFormat="1" hidden="1" x14ac:dyDescent="0.2">
      <c r="A578" s="32"/>
      <c r="C578" s="27"/>
    </row>
    <row r="579" spans="1:3" s="4" customFormat="1" hidden="1" x14ac:dyDescent="0.2">
      <c r="A579" s="32"/>
      <c r="C579" s="27"/>
    </row>
    <row r="580" spans="1:3" s="4" customFormat="1" hidden="1" x14ac:dyDescent="0.2">
      <c r="A580" s="32"/>
      <c r="C580" s="27"/>
    </row>
    <row r="581" spans="1:3" s="4" customFormat="1" hidden="1" x14ac:dyDescent="0.2">
      <c r="A581" s="32"/>
      <c r="C581" s="27"/>
    </row>
    <row r="582" spans="1:3" s="4" customFormat="1" hidden="1" x14ac:dyDescent="0.2">
      <c r="A582" s="32"/>
      <c r="C582" s="27"/>
    </row>
    <row r="583" spans="1:3" s="4" customFormat="1" hidden="1" x14ac:dyDescent="0.2">
      <c r="A583" s="32"/>
      <c r="C583" s="27"/>
    </row>
    <row r="584" spans="1:3" s="4" customFormat="1" hidden="1" x14ac:dyDescent="0.2">
      <c r="A584" s="32"/>
      <c r="C584" s="27"/>
    </row>
    <row r="585" spans="1:3" s="4" customFormat="1" hidden="1" x14ac:dyDescent="0.2">
      <c r="A585" s="32"/>
      <c r="C585" s="27"/>
    </row>
    <row r="586" spans="1:3" s="4" customFormat="1" hidden="1" x14ac:dyDescent="0.2">
      <c r="A586" s="32"/>
      <c r="C586" s="27"/>
    </row>
    <row r="587" spans="1:3" s="4" customFormat="1" hidden="1" x14ac:dyDescent="0.2">
      <c r="A587" s="32"/>
      <c r="C587" s="27"/>
    </row>
    <row r="588" spans="1:3" s="4" customFormat="1" hidden="1" x14ac:dyDescent="0.2">
      <c r="A588" s="32"/>
      <c r="C588" s="27"/>
    </row>
    <row r="589" spans="1:3" s="4" customFormat="1" hidden="1" x14ac:dyDescent="0.2">
      <c r="A589" s="32"/>
      <c r="C589" s="27"/>
    </row>
    <row r="590" spans="1:3" s="4" customFormat="1" hidden="1" x14ac:dyDescent="0.2">
      <c r="A590" s="32"/>
      <c r="C590" s="27"/>
    </row>
    <row r="591" spans="1:3" s="4" customFormat="1" hidden="1" x14ac:dyDescent="0.2">
      <c r="A591" s="32"/>
      <c r="C591" s="27"/>
    </row>
    <row r="592" spans="1:3" s="4" customFormat="1" hidden="1" x14ac:dyDescent="0.2">
      <c r="A592" s="32"/>
      <c r="C592" s="27"/>
    </row>
    <row r="593" spans="1:3" s="4" customFormat="1" hidden="1" x14ac:dyDescent="0.2">
      <c r="A593" s="32"/>
      <c r="C593" s="27"/>
    </row>
    <row r="594" spans="1:3" s="4" customFormat="1" hidden="1" x14ac:dyDescent="0.2">
      <c r="A594" s="32"/>
      <c r="C594" s="27"/>
    </row>
    <row r="595" spans="1:3" s="4" customFormat="1" hidden="1" x14ac:dyDescent="0.2">
      <c r="A595" s="32"/>
      <c r="C595" s="27"/>
    </row>
    <row r="596" spans="1:3" s="4" customFormat="1" hidden="1" x14ac:dyDescent="0.2">
      <c r="A596" s="32"/>
      <c r="C596" s="27"/>
    </row>
    <row r="597" spans="1:3" s="4" customFormat="1" hidden="1" x14ac:dyDescent="0.2">
      <c r="A597" s="32"/>
      <c r="C597" s="27"/>
    </row>
    <row r="598" spans="1:3" s="4" customFormat="1" hidden="1" x14ac:dyDescent="0.2">
      <c r="A598" s="32"/>
      <c r="C598" s="27"/>
    </row>
    <row r="599" spans="1:3" s="4" customFormat="1" hidden="1" x14ac:dyDescent="0.2">
      <c r="A599" s="32"/>
      <c r="C599" s="27"/>
    </row>
    <row r="600" spans="1:3" s="4" customFormat="1" hidden="1" x14ac:dyDescent="0.2">
      <c r="A600" s="32"/>
      <c r="C600" s="27"/>
    </row>
    <row r="601" spans="1:3" s="4" customFormat="1" hidden="1" x14ac:dyDescent="0.2">
      <c r="A601" s="32"/>
      <c r="C601" s="27"/>
    </row>
    <row r="602" spans="1:3" s="4" customFormat="1" hidden="1" x14ac:dyDescent="0.2">
      <c r="A602" s="32"/>
      <c r="C602" s="27"/>
    </row>
    <row r="603" spans="1:3" s="4" customFormat="1" hidden="1" x14ac:dyDescent="0.2">
      <c r="A603" s="32"/>
      <c r="C603" s="27"/>
    </row>
    <row r="604" spans="1:3" s="4" customFormat="1" hidden="1" x14ac:dyDescent="0.2">
      <c r="A604" s="32"/>
      <c r="C604" s="27"/>
    </row>
    <row r="605" spans="1:3" s="4" customFormat="1" hidden="1" x14ac:dyDescent="0.2">
      <c r="A605" s="32"/>
      <c r="C605" s="27"/>
    </row>
    <row r="606" spans="1:3" s="4" customFormat="1" hidden="1" x14ac:dyDescent="0.2">
      <c r="A606" s="32"/>
      <c r="C606" s="27"/>
    </row>
    <row r="607" spans="1:3" s="4" customFormat="1" hidden="1" x14ac:dyDescent="0.2">
      <c r="A607" s="32"/>
      <c r="C607" s="27"/>
    </row>
    <row r="608" spans="1:3" s="4" customFormat="1" hidden="1" x14ac:dyDescent="0.2">
      <c r="A608" s="32"/>
      <c r="C608" s="27"/>
    </row>
    <row r="609" spans="1:3" s="4" customFormat="1" hidden="1" x14ac:dyDescent="0.2">
      <c r="A609" s="32"/>
      <c r="C609" s="27"/>
    </row>
    <row r="610" spans="1:3" s="4" customFormat="1" hidden="1" x14ac:dyDescent="0.2">
      <c r="A610" s="32"/>
      <c r="C610" s="27"/>
    </row>
    <row r="611" spans="1:3" s="4" customFormat="1" hidden="1" x14ac:dyDescent="0.2">
      <c r="A611" s="32"/>
      <c r="C611" s="27"/>
    </row>
    <row r="612" spans="1:3" s="4" customFormat="1" hidden="1" x14ac:dyDescent="0.2">
      <c r="A612" s="32"/>
      <c r="C612" s="27"/>
    </row>
    <row r="613" spans="1:3" s="4" customFormat="1" hidden="1" x14ac:dyDescent="0.2">
      <c r="A613" s="32"/>
      <c r="C613" s="27"/>
    </row>
    <row r="614" spans="1:3" s="4" customFormat="1" hidden="1" x14ac:dyDescent="0.2">
      <c r="A614" s="32"/>
      <c r="C614" s="27"/>
    </row>
    <row r="615" spans="1:3" s="4" customFormat="1" hidden="1" x14ac:dyDescent="0.2">
      <c r="A615" s="32"/>
      <c r="C615" s="27"/>
    </row>
    <row r="616" spans="1:3" s="4" customFormat="1" hidden="1" x14ac:dyDescent="0.2">
      <c r="A616" s="32"/>
      <c r="C616" s="27"/>
    </row>
    <row r="617" spans="1:3" s="4" customFormat="1" hidden="1" x14ac:dyDescent="0.2">
      <c r="A617" s="32"/>
      <c r="C617" s="27"/>
    </row>
    <row r="618" spans="1:3" s="4" customFormat="1" hidden="1" x14ac:dyDescent="0.2">
      <c r="A618" s="32"/>
      <c r="C618" s="27"/>
    </row>
    <row r="619" spans="1:3" s="4" customFormat="1" hidden="1" x14ac:dyDescent="0.2">
      <c r="A619" s="32"/>
      <c r="C619" s="27"/>
    </row>
    <row r="620" spans="1:3" s="4" customFormat="1" hidden="1" x14ac:dyDescent="0.2">
      <c r="A620" s="32"/>
      <c r="C620" s="27"/>
    </row>
    <row r="621" spans="1:3" s="4" customFormat="1" hidden="1" x14ac:dyDescent="0.2">
      <c r="A621" s="32"/>
      <c r="C621" s="27"/>
    </row>
    <row r="622" spans="1:3" s="4" customFormat="1" hidden="1" x14ac:dyDescent="0.2">
      <c r="A622" s="32"/>
      <c r="C622" s="27"/>
    </row>
    <row r="623" spans="1:3" s="4" customFormat="1" hidden="1" x14ac:dyDescent="0.2">
      <c r="A623" s="32"/>
      <c r="C623" s="27"/>
    </row>
    <row r="624" spans="1:3" s="4" customFormat="1" hidden="1" x14ac:dyDescent="0.2">
      <c r="A624" s="32"/>
      <c r="C624" s="27"/>
    </row>
    <row r="625" spans="1:3" s="4" customFormat="1" hidden="1" x14ac:dyDescent="0.2">
      <c r="A625" s="32"/>
      <c r="C625" s="27"/>
    </row>
    <row r="626" spans="1:3" s="4" customFormat="1" hidden="1" x14ac:dyDescent="0.2">
      <c r="A626" s="32"/>
      <c r="C626" s="27"/>
    </row>
    <row r="627" spans="1:3" s="4" customFormat="1" hidden="1" x14ac:dyDescent="0.2">
      <c r="A627" s="32"/>
      <c r="C627" s="27"/>
    </row>
    <row r="628" spans="1:3" s="4" customFormat="1" hidden="1" x14ac:dyDescent="0.2">
      <c r="A628" s="32"/>
      <c r="C628" s="27"/>
    </row>
    <row r="629" spans="1:3" s="4" customFormat="1" hidden="1" x14ac:dyDescent="0.2">
      <c r="A629" s="32"/>
      <c r="C629" s="27"/>
    </row>
    <row r="630" spans="1:3" s="4" customFormat="1" hidden="1" x14ac:dyDescent="0.2">
      <c r="A630" s="32"/>
      <c r="C630" s="27"/>
    </row>
    <row r="631" spans="1:3" s="4" customFormat="1" hidden="1" x14ac:dyDescent="0.2">
      <c r="A631" s="32"/>
      <c r="C631" s="27"/>
    </row>
    <row r="632" spans="1:3" s="4" customFormat="1" hidden="1" x14ac:dyDescent="0.2">
      <c r="A632" s="32"/>
      <c r="C632" s="27"/>
    </row>
    <row r="633" spans="1:3" s="4" customFormat="1" hidden="1" x14ac:dyDescent="0.2">
      <c r="A633" s="32"/>
      <c r="C633" s="27"/>
    </row>
    <row r="634" spans="1:3" s="4" customFormat="1" hidden="1" x14ac:dyDescent="0.2">
      <c r="A634" s="32"/>
      <c r="C634" s="27"/>
    </row>
    <row r="635" spans="1:3" s="4" customFormat="1" hidden="1" x14ac:dyDescent="0.2">
      <c r="A635" s="32"/>
      <c r="C635" s="27"/>
    </row>
    <row r="636" spans="1:3" s="4" customFormat="1" hidden="1" x14ac:dyDescent="0.2">
      <c r="A636" s="32"/>
      <c r="C636" s="27"/>
    </row>
    <row r="637" spans="1:3" s="4" customFormat="1" hidden="1" x14ac:dyDescent="0.2">
      <c r="A637" s="32"/>
      <c r="C637" s="27"/>
    </row>
    <row r="638" spans="1:3" s="4" customFormat="1" hidden="1" x14ac:dyDescent="0.2">
      <c r="A638" s="32"/>
      <c r="C638" s="27"/>
    </row>
    <row r="639" spans="1:3" s="4" customFormat="1" hidden="1" x14ac:dyDescent="0.2">
      <c r="A639" s="32"/>
      <c r="C639" s="27"/>
    </row>
    <row r="640" spans="1:3" s="4" customFormat="1" hidden="1" x14ac:dyDescent="0.2">
      <c r="A640" s="32"/>
      <c r="C640" s="27"/>
    </row>
    <row r="641" spans="1:3" s="4" customFormat="1" hidden="1" x14ac:dyDescent="0.2">
      <c r="A641" s="32"/>
      <c r="C641" s="27"/>
    </row>
    <row r="642" spans="1:3" s="4" customFormat="1" hidden="1" x14ac:dyDescent="0.2">
      <c r="A642" s="32"/>
      <c r="C642" s="27"/>
    </row>
    <row r="643" spans="1:3" s="4" customFormat="1" hidden="1" x14ac:dyDescent="0.2">
      <c r="A643" s="32"/>
      <c r="C643" s="27"/>
    </row>
    <row r="644" spans="1:3" s="4" customFormat="1" hidden="1" x14ac:dyDescent="0.2">
      <c r="A644" s="32"/>
      <c r="C644" s="27"/>
    </row>
    <row r="645" spans="1:3" s="4" customFormat="1" hidden="1" x14ac:dyDescent="0.2">
      <c r="A645" s="32"/>
      <c r="C645" s="27"/>
    </row>
    <row r="646" spans="1:3" s="4" customFormat="1" hidden="1" x14ac:dyDescent="0.2">
      <c r="A646" s="32"/>
      <c r="C646" s="27"/>
    </row>
    <row r="647" spans="1:3" s="4" customFormat="1" hidden="1" x14ac:dyDescent="0.2">
      <c r="A647" s="32"/>
      <c r="C647" s="27"/>
    </row>
    <row r="648" spans="1:3" s="4" customFormat="1" hidden="1" x14ac:dyDescent="0.2">
      <c r="A648" s="32"/>
      <c r="C648" s="27"/>
    </row>
    <row r="649" spans="1:3" s="4" customFormat="1" hidden="1" x14ac:dyDescent="0.2">
      <c r="A649" s="32"/>
      <c r="C649" s="27"/>
    </row>
    <row r="650" spans="1:3" s="4" customFormat="1" hidden="1" x14ac:dyDescent="0.2">
      <c r="A650" s="32"/>
      <c r="C650" s="27"/>
    </row>
    <row r="651" spans="1:3" s="4" customFormat="1" hidden="1" x14ac:dyDescent="0.2">
      <c r="A651" s="32"/>
      <c r="C651" s="27"/>
    </row>
    <row r="652" spans="1:3" s="4" customFormat="1" hidden="1" x14ac:dyDescent="0.2">
      <c r="A652" s="32"/>
      <c r="C652" s="27"/>
    </row>
    <row r="653" spans="1:3" s="4" customFormat="1" hidden="1" x14ac:dyDescent="0.2">
      <c r="A653" s="32"/>
      <c r="C653" s="27"/>
    </row>
    <row r="654" spans="1:3" s="4" customFormat="1" hidden="1" x14ac:dyDescent="0.2">
      <c r="A654" s="32"/>
      <c r="C654" s="27"/>
    </row>
    <row r="655" spans="1:3" s="4" customFormat="1" hidden="1" x14ac:dyDescent="0.2">
      <c r="A655" s="32"/>
      <c r="C655" s="27"/>
    </row>
    <row r="656" spans="1:3" s="4" customFormat="1" hidden="1" x14ac:dyDescent="0.2">
      <c r="A656" s="32"/>
      <c r="C656" s="27"/>
    </row>
    <row r="657" spans="1:3" s="4" customFormat="1" hidden="1" x14ac:dyDescent="0.2">
      <c r="A657" s="32"/>
      <c r="C657" s="27"/>
    </row>
    <row r="658" spans="1:3" s="4" customFormat="1" hidden="1" x14ac:dyDescent="0.2">
      <c r="A658" s="32"/>
      <c r="C658" s="27"/>
    </row>
    <row r="659" spans="1:3" s="4" customFormat="1" hidden="1" x14ac:dyDescent="0.2">
      <c r="A659" s="32"/>
      <c r="C659" s="27"/>
    </row>
    <row r="660" spans="1:3" s="4" customFormat="1" hidden="1" x14ac:dyDescent="0.2">
      <c r="A660" s="32"/>
      <c r="C660" s="27"/>
    </row>
    <row r="661" spans="1:3" s="4" customFormat="1" hidden="1" x14ac:dyDescent="0.2">
      <c r="A661" s="32"/>
      <c r="C661" s="27"/>
    </row>
    <row r="662" spans="1:3" s="4" customFormat="1" hidden="1" x14ac:dyDescent="0.2">
      <c r="A662" s="32"/>
      <c r="C662" s="27"/>
    </row>
    <row r="663" spans="1:3" s="4" customFormat="1" hidden="1" x14ac:dyDescent="0.2">
      <c r="A663" s="32"/>
      <c r="C663" s="27"/>
    </row>
    <row r="664" spans="1:3" s="4" customFormat="1" hidden="1" x14ac:dyDescent="0.2">
      <c r="A664" s="32"/>
      <c r="C664" s="27"/>
    </row>
    <row r="665" spans="1:3" s="4" customFormat="1" hidden="1" x14ac:dyDescent="0.2">
      <c r="A665" s="32"/>
      <c r="C665" s="27"/>
    </row>
    <row r="666" spans="1:3" s="4" customFormat="1" hidden="1" x14ac:dyDescent="0.2">
      <c r="A666" s="32"/>
      <c r="C666" s="27"/>
    </row>
    <row r="667" spans="1:3" s="4" customFormat="1" hidden="1" x14ac:dyDescent="0.2">
      <c r="A667" s="32"/>
      <c r="C667" s="27"/>
    </row>
    <row r="668" spans="1:3" s="4" customFormat="1" hidden="1" x14ac:dyDescent="0.2">
      <c r="A668" s="32"/>
      <c r="C668" s="27"/>
    </row>
    <row r="669" spans="1:3" s="4" customFormat="1" hidden="1" x14ac:dyDescent="0.2">
      <c r="A669" s="32"/>
      <c r="C669" s="27"/>
    </row>
    <row r="670" spans="1:3" s="4" customFormat="1" hidden="1" x14ac:dyDescent="0.2">
      <c r="A670" s="32"/>
      <c r="C670" s="27"/>
    </row>
    <row r="671" spans="1:3" s="4" customFormat="1" hidden="1" x14ac:dyDescent="0.2">
      <c r="A671" s="32"/>
      <c r="C671" s="27"/>
    </row>
    <row r="672" spans="1:3" s="4" customFormat="1" hidden="1" x14ac:dyDescent="0.2">
      <c r="A672" s="32"/>
      <c r="C672" s="27"/>
    </row>
    <row r="673" spans="1:3" s="4" customFormat="1" hidden="1" x14ac:dyDescent="0.2">
      <c r="A673" s="32"/>
      <c r="C673" s="27"/>
    </row>
    <row r="674" spans="1:3" s="4" customFormat="1" hidden="1" x14ac:dyDescent="0.2">
      <c r="A674" s="32"/>
      <c r="C674" s="27"/>
    </row>
    <row r="675" spans="1:3" s="4" customFormat="1" hidden="1" x14ac:dyDescent="0.2">
      <c r="A675" s="32"/>
      <c r="C675" s="27"/>
    </row>
    <row r="676" spans="1:3" s="4" customFormat="1" hidden="1" x14ac:dyDescent="0.2">
      <c r="A676" s="32"/>
      <c r="C676" s="27"/>
    </row>
    <row r="677" spans="1:3" s="4" customFormat="1" hidden="1" x14ac:dyDescent="0.2">
      <c r="A677" s="32"/>
      <c r="C677" s="27"/>
    </row>
    <row r="678" spans="1:3" s="4" customFormat="1" hidden="1" x14ac:dyDescent="0.2">
      <c r="A678" s="32"/>
      <c r="C678" s="27"/>
    </row>
    <row r="679" spans="1:3" s="4" customFormat="1" hidden="1" x14ac:dyDescent="0.2">
      <c r="A679" s="32"/>
      <c r="C679" s="27"/>
    </row>
    <row r="680" spans="1:3" s="4" customFormat="1" hidden="1" x14ac:dyDescent="0.2">
      <c r="A680" s="32"/>
      <c r="C680" s="27"/>
    </row>
    <row r="681" spans="1:3" s="4" customFormat="1" hidden="1" x14ac:dyDescent="0.2">
      <c r="A681" s="32"/>
      <c r="C681" s="27"/>
    </row>
    <row r="682" spans="1:3" s="4" customFormat="1" hidden="1" x14ac:dyDescent="0.2">
      <c r="A682" s="32"/>
      <c r="C682" s="27"/>
    </row>
    <row r="683" spans="1:3" s="4" customFormat="1" hidden="1" x14ac:dyDescent="0.2">
      <c r="A683" s="32"/>
      <c r="C683" s="27"/>
    </row>
    <row r="684" spans="1:3" s="4" customFormat="1" hidden="1" x14ac:dyDescent="0.2">
      <c r="A684" s="32"/>
      <c r="C684" s="27"/>
    </row>
    <row r="685" spans="1:3" s="4" customFormat="1" hidden="1" x14ac:dyDescent="0.2">
      <c r="A685" s="32"/>
      <c r="C685" s="27"/>
    </row>
    <row r="686" spans="1:3" s="4" customFormat="1" hidden="1" x14ac:dyDescent="0.2">
      <c r="A686" s="32"/>
      <c r="C686" s="27"/>
    </row>
    <row r="687" spans="1:3" s="4" customFormat="1" hidden="1" x14ac:dyDescent="0.2">
      <c r="A687" s="32"/>
      <c r="C687" s="27"/>
    </row>
    <row r="688" spans="1:3" s="4" customFormat="1" hidden="1" x14ac:dyDescent="0.2">
      <c r="A688" s="32"/>
      <c r="C688" s="27"/>
    </row>
    <row r="689" spans="1:3" s="4" customFormat="1" hidden="1" x14ac:dyDescent="0.2">
      <c r="A689" s="32"/>
      <c r="C689" s="27"/>
    </row>
    <row r="690" spans="1:3" s="4" customFormat="1" hidden="1" x14ac:dyDescent="0.2">
      <c r="A690" s="32"/>
      <c r="C690" s="27"/>
    </row>
    <row r="691" spans="1:3" s="4" customFormat="1" hidden="1" x14ac:dyDescent="0.2">
      <c r="A691" s="32"/>
      <c r="C691" s="27"/>
    </row>
    <row r="692" spans="1:3" s="4" customFormat="1" hidden="1" x14ac:dyDescent="0.2">
      <c r="A692" s="32"/>
      <c r="C692" s="27"/>
    </row>
    <row r="693" spans="1:3" s="4" customFormat="1" hidden="1" x14ac:dyDescent="0.2">
      <c r="A693" s="32"/>
      <c r="C693" s="27"/>
    </row>
    <row r="694" spans="1:3" s="4" customFormat="1" hidden="1" x14ac:dyDescent="0.2">
      <c r="A694" s="32"/>
      <c r="C694" s="27"/>
    </row>
    <row r="695" spans="1:3" s="4" customFormat="1" hidden="1" x14ac:dyDescent="0.2">
      <c r="A695" s="32"/>
      <c r="C695" s="27"/>
    </row>
    <row r="696" spans="1:3" s="4" customFormat="1" hidden="1" x14ac:dyDescent="0.2">
      <c r="A696" s="32"/>
      <c r="C696" s="27"/>
    </row>
    <row r="697" spans="1:3" s="4" customFormat="1" hidden="1" x14ac:dyDescent="0.2">
      <c r="A697" s="32"/>
      <c r="C697" s="27"/>
    </row>
    <row r="698" spans="1:3" s="4" customFormat="1" hidden="1" x14ac:dyDescent="0.2">
      <c r="A698" s="32"/>
      <c r="C698" s="27"/>
    </row>
    <row r="699" spans="1:3" s="4" customFormat="1" hidden="1" x14ac:dyDescent="0.2">
      <c r="A699" s="32"/>
      <c r="C699" s="27"/>
    </row>
    <row r="700" spans="1:3" s="4" customFormat="1" hidden="1" x14ac:dyDescent="0.2">
      <c r="A700" s="32"/>
      <c r="C700" s="27"/>
    </row>
    <row r="701" spans="1:3" s="4" customFormat="1" hidden="1" x14ac:dyDescent="0.2">
      <c r="A701" s="32"/>
      <c r="C701" s="27"/>
    </row>
    <row r="702" spans="1:3" s="4" customFormat="1" hidden="1" x14ac:dyDescent="0.2">
      <c r="A702" s="32"/>
      <c r="C702" s="27"/>
    </row>
    <row r="703" spans="1:3" s="4" customFormat="1" hidden="1" x14ac:dyDescent="0.2">
      <c r="A703" s="32"/>
      <c r="C703" s="27"/>
    </row>
    <row r="704" spans="1:3" s="4" customFormat="1" hidden="1" x14ac:dyDescent="0.2">
      <c r="A704" s="32"/>
      <c r="C704" s="27"/>
    </row>
    <row r="705" spans="1:3" s="4" customFormat="1" hidden="1" x14ac:dyDescent="0.2">
      <c r="A705" s="32"/>
      <c r="C705" s="27"/>
    </row>
    <row r="706" spans="1:3" s="4" customFormat="1" hidden="1" x14ac:dyDescent="0.2">
      <c r="A706" s="32"/>
      <c r="C706" s="27"/>
    </row>
    <row r="707" spans="1:3" s="4" customFormat="1" hidden="1" x14ac:dyDescent="0.2">
      <c r="A707" s="32"/>
      <c r="C707" s="27"/>
    </row>
    <row r="708" spans="1:3" s="4" customFormat="1" hidden="1" x14ac:dyDescent="0.2">
      <c r="A708" s="32"/>
      <c r="C708" s="27"/>
    </row>
    <row r="709" spans="1:3" s="4" customFormat="1" hidden="1" x14ac:dyDescent="0.2">
      <c r="A709" s="32"/>
      <c r="C709" s="27"/>
    </row>
    <row r="710" spans="1:3" s="4" customFormat="1" hidden="1" x14ac:dyDescent="0.2">
      <c r="A710" s="32"/>
      <c r="C710" s="27"/>
    </row>
    <row r="711" spans="1:3" s="4" customFormat="1" hidden="1" x14ac:dyDescent="0.2">
      <c r="A711" s="32"/>
      <c r="C711" s="27"/>
    </row>
    <row r="712" spans="1:3" s="4" customFormat="1" hidden="1" x14ac:dyDescent="0.2">
      <c r="A712" s="32"/>
      <c r="C712" s="27"/>
    </row>
    <row r="713" spans="1:3" s="4" customFormat="1" hidden="1" x14ac:dyDescent="0.2">
      <c r="A713" s="32"/>
      <c r="C713" s="27"/>
    </row>
    <row r="714" spans="1:3" s="4" customFormat="1" hidden="1" x14ac:dyDescent="0.2">
      <c r="A714" s="32"/>
      <c r="C714" s="27"/>
    </row>
    <row r="715" spans="1:3" s="4" customFormat="1" hidden="1" x14ac:dyDescent="0.2">
      <c r="A715" s="32"/>
      <c r="C715" s="27"/>
    </row>
    <row r="716" spans="1:3" s="4" customFormat="1" hidden="1" x14ac:dyDescent="0.2">
      <c r="A716" s="32"/>
      <c r="C716" s="27"/>
    </row>
    <row r="717" spans="1:3" s="4" customFormat="1" hidden="1" x14ac:dyDescent="0.2">
      <c r="A717" s="32"/>
      <c r="C717" s="27"/>
    </row>
    <row r="718" spans="1:3" s="4" customFormat="1" hidden="1" x14ac:dyDescent="0.2">
      <c r="A718" s="32"/>
      <c r="C718" s="27"/>
    </row>
    <row r="719" spans="1:3" s="4" customFormat="1" hidden="1" x14ac:dyDescent="0.2">
      <c r="A719" s="32"/>
      <c r="C719" s="27"/>
    </row>
    <row r="720" spans="1:3" s="4" customFormat="1" hidden="1" x14ac:dyDescent="0.2">
      <c r="A720" s="32"/>
      <c r="C720" s="27"/>
    </row>
    <row r="721" spans="1:3" s="4" customFormat="1" hidden="1" x14ac:dyDescent="0.2">
      <c r="A721" s="32"/>
      <c r="C721" s="27"/>
    </row>
    <row r="722" spans="1:3" s="4" customFormat="1" hidden="1" x14ac:dyDescent="0.2">
      <c r="A722" s="32"/>
      <c r="C722" s="27"/>
    </row>
    <row r="723" spans="1:3" s="4" customFormat="1" hidden="1" x14ac:dyDescent="0.2">
      <c r="A723" s="32"/>
      <c r="C723" s="27"/>
    </row>
    <row r="724" spans="1:3" s="4" customFormat="1" hidden="1" x14ac:dyDescent="0.2">
      <c r="A724" s="32"/>
      <c r="C724" s="27"/>
    </row>
    <row r="725" spans="1:3" s="4" customFormat="1" hidden="1" x14ac:dyDescent="0.2">
      <c r="A725" s="32"/>
      <c r="C725" s="27"/>
    </row>
    <row r="726" spans="1:3" s="4" customFormat="1" hidden="1" x14ac:dyDescent="0.2">
      <c r="A726" s="32"/>
      <c r="C726" s="27"/>
    </row>
    <row r="727" spans="1:3" s="4" customFormat="1" hidden="1" x14ac:dyDescent="0.2">
      <c r="A727" s="32"/>
      <c r="C727" s="27"/>
    </row>
    <row r="728" spans="1:3" s="4" customFormat="1" hidden="1" x14ac:dyDescent="0.2">
      <c r="A728" s="32"/>
      <c r="C728" s="27"/>
    </row>
    <row r="729" spans="1:3" s="4" customFormat="1" hidden="1" x14ac:dyDescent="0.2">
      <c r="A729" s="32"/>
      <c r="C729" s="27"/>
    </row>
    <row r="730" spans="1:3" s="4" customFormat="1" hidden="1" x14ac:dyDescent="0.2">
      <c r="A730" s="32"/>
      <c r="C730" s="27"/>
    </row>
    <row r="731" spans="1:3" s="4" customFormat="1" hidden="1" x14ac:dyDescent="0.2">
      <c r="A731" s="32"/>
      <c r="C731" s="27"/>
    </row>
    <row r="732" spans="1:3" s="4" customFormat="1" hidden="1" x14ac:dyDescent="0.2">
      <c r="A732" s="32"/>
      <c r="C732" s="27"/>
    </row>
    <row r="733" spans="1:3" s="4" customFormat="1" hidden="1" x14ac:dyDescent="0.2">
      <c r="A733" s="32"/>
      <c r="C733" s="27"/>
    </row>
    <row r="734" spans="1:3" s="4" customFormat="1" hidden="1" x14ac:dyDescent="0.2">
      <c r="A734" s="32"/>
      <c r="C734" s="27"/>
    </row>
    <row r="735" spans="1:3" s="4" customFormat="1" hidden="1" x14ac:dyDescent="0.2">
      <c r="A735" s="32"/>
      <c r="C735" s="27"/>
    </row>
    <row r="736" spans="1:3" s="4" customFormat="1" hidden="1" x14ac:dyDescent="0.2">
      <c r="A736" s="32"/>
      <c r="C736" s="27"/>
    </row>
    <row r="737" spans="1:3" s="4" customFormat="1" hidden="1" x14ac:dyDescent="0.2">
      <c r="A737" s="32"/>
      <c r="C737" s="27"/>
    </row>
    <row r="738" spans="1:3" s="4" customFormat="1" hidden="1" x14ac:dyDescent="0.2">
      <c r="A738" s="32"/>
      <c r="C738" s="27"/>
    </row>
    <row r="739" spans="1:3" s="4" customFormat="1" hidden="1" x14ac:dyDescent="0.2">
      <c r="A739" s="32"/>
      <c r="C739" s="27"/>
    </row>
    <row r="740" spans="1:3" s="4" customFormat="1" hidden="1" x14ac:dyDescent="0.2">
      <c r="A740" s="32"/>
      <c r="C740" s="27"/>
    </row>
    <row r="741" spans="1:3" s="4" customFormat="1" hidden="1" x14ac:dyDescent="0.2">
      <c r="A741" s="32"/>
      <c r="C741" s="27"/>
    </row>
    <row r="742" spans="1:3" s="4" customFormat="1" hidden="1" x14ac:dyDescent="0.2">
      <c r="A742" s="32"/>
      <c r="C742" s="27"/>
    </row>
    <row r="743" spans="1:3" s="4" customFormat="1" hidden="1" x14ac:dyDescent="0.2">
      <c r="A743" s="32"/>
      <c r="C743" s="27"/>
    </row>
    <row r="744" spans="1:3" s="4" customFormat="1" hidden="1" x14ac:dyDescent="0.2">
      <c r="A744" s="32"/>
      <c r="C744" s="27"/>
    </row>
    <row r="745" spans="1:3" s="4" customFormat="1" hidden="1" x14ac:dyDescent="0.2">
      <c r="A745" s="32"/>
      <c r="C745" s="27"/>
    </row>
    <row r="746" spans="1:3" s="4" customFormat="1" hidden="1" x14ac:dyDescent="0.2">
      <c r="A746" s="32"/>
      <c r="C746" s="27"/>
    </row>
    <row r="747" spans="1:3" s="4" customFormat="1" hidden="1" x14ac:dyDescent="0.2">
      <c r="A747" s="32"/>
      <c r="C747" s="27"/>
    </row>
    <row r="748" spans="1:3" s="4" customFormat="1" hidden="1" x14ac:dyDescent="0.2">
      <c r="A748" s="32"/>
      <c r="C748" s="27"/>
    </row>
    <row r="749" spans="1:3" s="4" customFormat="1" hidden="1" x14ac:dyDescent="0.2">
      <c r="A749" s="32"/>
      <c r="C749" s="27"/>
    </row>
    <row r="750" spans="1:3" s="4" customFormat="1" hidden="1" x14ac:dyDescent="0.2">
      <c r="A750" s="32"/>
      <c r="C750" s="27"/>
    </row>
    <row r="751" spans="1:3" s="4" customFormat="1" hidden="1" x14ac:dyDescent="0.2">
      <c r="A751" s="32"/>
      <c r="C751" s="27"/>
    </row>
    <row r="752" spans="1:3" s="4" customFormat="1" hidden="1" x14ac:dyDescent="0.2">
      <c r="A752" s="32"/>
      <c r="C752" s="27"/>
    </row>
    <row r="753" spans="1:3" s="4" customFormat="1" hidden="1" x14ac:dyDescent="0.2">
      <c r="A753" s="32"/>
      <c r="C753" s="27"/>
    </row>
    <row r="754" spans="1:3" s="4" customFormat="1" hidden="1" x14ac:dyDescent="0.2">
      <c r="A754" s="32"/>
      <c r="C754" s="27"/>
    </row>
    <row r="755" spans="1:3" s="4" customFormat="1" hidden="1" x14ac:dyDescent="0.2">
      <c r="A755" s="32"/>
      <c r="C755" s="27"/>
    </row>
    <row r="756" spans="1:3" s="4" customFormat="1" hidden="1" x14ac:dyDescent="0.2">
      <c r="A756" s="32"/>
      <c r="C756" s="27"/>
    </row>
    <row r="757" spans="1:3" s="4" customFormat="1" hidden="1" x14ac:dyDescent="0.2">
      <c r="A757" s="32"/>
      <c r="C757" s="27"/>
    </row>
    <row r="758" spans="1:3" s="4" customFormat="1" hidden="1" x14ac:dyDescent="0.2">
      <c r="A758" s="32"/>
      <c r="C758" s="27"/>
    </row>
    <row r="759" spans="1:3" s="4" customFormat="1" hidden="1" x14ac:dyDescent="0.2">
      <c r="A759" s="32"/>
      <c r="C759" s="27"/>
    </row>
    <row r="760" spans="1:3" s="4" customFormat="1" hidden="1" x14ac:dyDescent="0.2">
      <c r="A760" s="32"/>
      <c r="C760" s="27"/>
    </row>
    <row r="761" spans="1:3" s="4" customFormat="1" hidden="1" x14ac:dyDescent="0.2">
      <c r="A761" s="32"/>
      <c r="C761" s="27"/>
    </row>
    <row r="762" spans="1:3" s="4" customFormat="1" hidden="1" x14ac:dyDescent="0.2">
      <c r="A762" s="32"/>
      <c r="C762" s="27"/>
    </row>
    <row r="763" spans="1:3" s="4" customFormat="1" hidden="1" x14ac:dyDescent="0.2">
      <c r="A763" s="32"/>
      <c r="C763" s="27"/>
    </row>
    <row r="764" spans="1:3" s="4" customFormat="1" hidden="1" x14ac:dyDescent="0.2">
      <c r="A764" s="32"/>
      <c r="C764" s="27"/>
    </row>
    <row r="765" spans="1:3" s="4" customFormat="1" hidden="1" x14ac:dyDescent="0.2">
      <c r="A765" s="32"/>
      <c r="C765" s="27"/>
    </row>
    <row r="766" spans="1:3" s="4" customFormat="1" hidden="1" x14ac:dyDescent="0.2">
      <c r="A766" s="32"/>
      <c r="C766" s="27"/>
    </row>
    <row r="767" spans="1:3" s="4" customFormat="1" hidden="1" x14ac:dyDescent="0.2">
      <c r="A767" s="32"/>
      <c r="C767" s="27"/>
    </row>
    <row r="768" spans="1:3" s="4" customFormat="1" hidden="1" x14ac:dyDescent="0.2">
      <c r="A768" s="32"/>
      <c r="C768" s="27"/>
    </row>
    <row r="769" spans="1:3" s="4" customFormat="1" hidden="1" x14ac:dyDescent="0.2">
      <c r="A769" s="32"/>
      <c r="C769" s="27"/>
    </row>
    <row r="770" spans="1:3" s="4" customFormat="1" hidden="1" x14ac:dyDescent="0.2">
      <c r="A770" s="32"/>
      <c r="C770" s="27"/>
    </row>
    <row r="771" spans="1:3" s="4" customFormat="1" hidden="1" x14ac:dyDescent="0.2">
      <c r="A771" s="32"/>
      <c r="C771" s="27"/>
    </row>
    <row r="772" spans="1:3" s="4" customFormat="1" hidden="1" x14ac:dyDescent="0.2">
      <c r="A772" s="32"/>
      <c r="C772" s="27"/>
    </row>
    <row r="773" spans="1:3" s="4" customFormat="1" hidden="1" x14ac:dyDescent="0.2">
      <c r="A773" s="32"/>
      <c r="C773" s="27"/>
    </row>
    <row r="774" spans="1:3" s="4" customFormat="1" hidden="1" x14ac:dyDescent="0.2">
      <c r="A774" s="32"/>
      <c r="C774" s="27"/>
    </row>
    <row r="775" spans="1:3" s="4" customFormat="1" hidden="1" x14ac:dyDescent="0.2">
      <c r="A775" s="32"/>
      <c r="C775" s="27"/>
    </row>
    <row r="776" spans="1:3" s="4" customFormat="1" hidden="1" x14ac:dyDescent="0.2">
      <c r="A776" s="32"/>
      <c r="C776" s="27"/>
    </row>
    <row r="777" spans="1:3" s="4" customFormat="1" hidden="1" x14ac:dyDescent="0.2">
      <c r="A777" s="32"/>
      <c r="C777" s="27"/>
    </row>
    <row r="778" spans="1:3" s="4" customFormat="1" hidden="1" x14ac:dyDescent="0.2">
      <c r="A778" s="32"/>
      <c r="C778" s="27"/>
    </row>
    <row r="779" spans="1:3" s="4" customFormat="1" hidden="1" x14ac:dyDescent="0.2">
      <c r="A779" s="32"/>
      <c r="C779" s="27"/>
    </row>
    <row r="780" spans="1:3" s="4" customFormat="1" hidden="1" x14ac:dyDescent="0.2">
      <c r="A780" s="32"/>
      <c r="C780" s="27"/>
    </row>
    <row r="781" spans="1:3" s="4" customFormat="1" hidden="1" x14ac:dyDescent="0.2">
      <c r="A781" s="32"/>
      <c r="C781" s="27"/>
    </row>
    <row r="782" spans="1:3" s="4" customFormat="1" hidden="1" x14ac:dyDescent="0.2">
      <c r="A782" s="32"/>
      <c r="C782" s="27"/>
    </row>
    <row r="783" spans="1:3" s="4" customFormat="1" hidden="1" x14ac:dyDescent="0.2">
      <c r="A783" s="32"/>
      <c r="C783" s="27"/>
    </row>
    <row r="784" spans="1:3" s="4" customFormat="1" hidden="1" x14ac:dyDescent="0.2">
      <c r="A784" s="32"/>
      <c r="C784" s="27"/>
    </row>
    <row r="785" spans="1:3" s="4" customFormat="1" hidden="1" x14ac:dyDescent="0.2">
      <c r="A785" s="32"/>
      <c r="C785" s="27"/>
    </row>
    <row r="786" spans="1:3" s="4" customFormat="1" hidden="1" x14ac:dyDescent="0.2">
      <c r="A786" s="32"/>
      <c r="C786" s="27"/>
    </row>
    <row r="787" spans="1:3" s="4" customFormat="1" hidden="1" x14ac:dyDescent="0.2">
      <c r="A787" s="32"/>
      <c r="C787" s="27"/>
    </row>
    <row r="788" spans="1:3" s="4" customFormat="1" hidden="1" x14ac:dyDescent="0.2">
      <c r="A788" s="32"/>
      <c r="C788" s="27"/>
    </row>
    <row r="789" spans="1:3" s="4" customFormat="1" hidden="1" x14ac:dyDescent="0.2">
      <c r="A789" s="32"/>
      <c r="C789" s="27"/>
    </row>
    <row r="790" spans="1:3" s="4" customFormat="1" hidden="1" x14ac:dyDescent="0.2">
      <c r="A790" s="32"/>
      <c r="C790" s="27"/>
    </row>
    <row r="791" spans="1:3" s="4" customFormat="1" hidden="1" x14ac:dyDescent="0.2">
      <c r="A791" s="32"/>
      <c r="C791" s="27"/>
    </row>
    <row r="792" spans="1:3" s="4" customFormat="1" hidden="1" x14ac:dyDescent="0.2">
      <c r="A792" s="32"/>
      <c r="C792" s="27"/>
    </row>
    <row r="793" spans="1:3" s="4" customFormat="1" hidden="1" x14ac:dyDescent="0.2">
      <c r="A793" s="32"/>
      <c r="C793" s="27"/>
    </row>
    <row r="794" spans="1:3" s="4" customFormat="1" hidden="1" x14ac:dyDescent="0.2">
      <c r="A794" s="32"/>
      <c r="C794" s="27"/>
    </row>
    <row r="795" spans="1:3" s="4" customFormat="1" hidden="1" x14ac:dyDescent="0.2">
      <c r="A795" s="32"/>
      <c r="C795" s="27"/>
    </row>
    <row r="796" spans="1:3" s="4" customFormat="1" hidden="1" x14ac:dyDescent="0.2">
      <c r="A796" s="32"/>
      <c r="C796" s="27"/>
    </row>
    <row r="797" spans="1:3" s="4" customFormat="1" hidden="1" x14ac:dyDescent="0.2">
      <c r="A797" s="32"/>
      <c r="C797" s="27"/>
    </row>
    <row r="798" spans="1:3" s="4" customFormat="1" hidden="1" x14ac:dyDescent="0.2">
      <c r="A798" s="32"/>
      <c r="C798" s="27"/>
    </row>
    <row r="799" spans="1:3" s="4" customFormat="1" hidden="1" x14ac:dyDescent="0.2">
      <c r="A799" s="32"/>
      <c r="C799" s="27"/>
    </row>
    <row r="800" spans="1:3" s="4" customFormat="1" hidden="1" x14ac:dyDescent="0.2">
      <c r="A800" s="32"/>
      <c r="C800" s="27"/>
    </row>
    <row r="801" spans="1:3" s="4" customFormat="1" hidden="1" x14ac:dyDescent="0.2">
      <c r="A801" s="32"/>
      <c r="C801" s="27"/>
    </row>
    <row r="802" spans="1:3" s="4" customFormat="1" hidden="1" x14ac:dyDescent="0.2">
      <c r="A802" s="32"/>
      <c r="C802" s="27"/>
    </row>
    <row r="803" spans="1:3" s="4" customFormat="1" hidden="1" x14ac:dyDescent="0.2">
      <c r="A803" s="32"/>
      <c r="C803" s="27"/>
    </row>
    <row r="804" spans="1:3" s="4" customFormat="1" hidden="1" x14ac:dyDescent="0.2">
      <c r="A804" s="32"/>
      <c r="C804" s="27"/>
    </row>
    <row r="805" spans="1:3" s="4" customFormat="1" hidden="1" x14ac:dyDescent="0.2">
      <c r="A805" s="32"/>
      <c r="C805" s="27"/>
    </row>
    <row r="806" spans="1:3" s="4" customFormat="1" hidden="1" x14ac:dyDescent="0.2">
      <c r="A806" s="32"/>
      <c r="C806" s="27"/>
    </row>
    <row r="807" spans="1:3" s="4" customFormat="1" hidden="1" x14ac:dyDescent="0.2">
      <c r="A807" s="32"/>
      <c r="C807" s="27"/>
    </row>
    <row r="808" spans="1:3" s="4" customFormat="1" hidden="1" x14ac:dyDescent="0.2">
      <c r="A808" s="32"/>
      <c r="C808" s="27"/>
    </row>
    <row r="809" spans="1:3" s="4" customFormat="1" hidden="1" x14ac:dyDescent="0.2">
      <c r="A809" s="32"/>
      <c r="C809" s="27"/>
    </row>
    <row r="810" spans="1:3" s="4" customFormat="1" hidden="1" x14ac:dyDescent="0.2">
      <c r="A810" s="32"/>
      <c r="C810" s="27"/>
    </row>
    <row r="811" spans="1:3" s="4" customFormat="1" hidden="1" x14ac:dyDescent="0.2">
      <c r="A811" s="32"/>
      <c r="C811" s="27"/>
    </row>
    <row r="812" spans="1:3" s="4" customFormat="1" hidden="1" x14ac:dyDescent="0.2">
      <c r="A812" s="32"/>
      <c r="C812" s="27"/>
    </row>
    <row r="813" spans="1:3" s="4" customFormat="1" hidden="1" x14ac:dyDescent="0.2">
      <c r="A813" s="32"/>
      <c r="C813" s="27"/>
    </row>
    <row r="814" spans="1:3" s="4" customFormat="1" hidden="1" x14ac:dyDescent="0.2">
      <c r="A814" s="32"/>
      <c r="C814" s="27"/>
    </row>
    <row r="815" spans="1:3" s="4" customFormat="1" hidden="1" x14ac:dyDescent="0.2">
      <c r="A815" s="32"/>
      <c r="C815" s="27"/>
    </row>
    <row r="816" spans="1:3" s="4" customFormat="1" hidden="1" x14ac:dyDescent="0.2">
      <c r="A816" s="32"/>
      <c r="C816" s="27"/>
    </row>
    <row r="817" spans="1:3" s="4" customFormat="1" hidden="1" x14ac:dyDescent="0.2">
      <c r="A817" s="32"/>
      <c r="C817" s="27"/>
    </row>
    <row r="818" spans="1:3" s="4" customFormat="1" hidden="1" x14ac:dyDescent="0.2">
      <c r="A818" s="32"/>
      <c r="C818" s="27"/>
    </row>
    <row r="819" spans="1:3" s="4" customFormat="1" hidden="1" x14ac:dyDescent="0.2">
      <c r="A819" s="32"/>
      <c r="C819" s="27"/>
    </row>
    <row r="820" spans="1:3" s="4" customFormat="1" hidden="1" x14ac:dyDescent="0.2">
      <c r="A820" s="32"/>
      <c r="C820" s="27"/>
    </row>
    <row r="821" spans="1:3" s="4" customFormat="1" hidden="1" x14ac:dyDescent="0.2">
      <c r="A821" s="32"/>
      <c r="C821" s="27"/>
    </row>
    <row r="822" spans="1:3" s="4" customFormat="1" hidden="1" x14ac:dyDescent="0.2">
      <c r="A822" s="32"/>
      <c r="C822" s="27"/>
    </row>
    <row r="823" spans="1:3" s="4" customFormat="1" hidden="1" x14ac:dyDescent="0.2">
      <c r="A823" s="32"/>
      <c r="C823" s="27"/>
    </row>
    <row r="824" spans="1:3" s="4" customFormat="1" hidden="1" x14ac:dyDescent="0.2">
      <c r="A824" s="32"/>
      <c r="C824" s="27"/>
    </row>
    <row r="825" spans="1:3" s="4" customFormat="1" hidden="1" x14ac:dyDescent="0.2">
      <c r="A825" s="32"/>
      <c r="C825" s="27"/>
    </row>
    <row r="826" spans="1:3" s="4" customFormat="1" hidden="1" x14ac:dyDescent="0.2">
      <c r="A826" s="32"/>
      <c r="C826" s="27"/>
    </row>
    <row r="827" spans="1:3" s="4" customFormat="1" hidden="1" x14ac:dyDescent="0.2">
      <c r="A827" s="32"/>
      <c r="C827" s="27"/>
    </row>
    <row r="828" spans="1:3" s="4" customFormat="1" hidden="1" x14ac:dyDescent="0.2">
      <c r="A828" s="32"/>
      <c r="C828" s="27"/>
    </row>
    <row r="829" spans="1:3" s="4" customFormat="1" hidden="1" x14ac:dyDescent="0.2">
      <c r="A829" s="32"/>
      <c r="C829" s="27"/>
    </row>
    <row r="830" spans="1:3" s="4" customFormat="1" hidden="1" x14ac:dyDescent="0.2">
      <c r="A830" s="32"/>
      <c r="C830" s="27"/>
    </row>
    <row r="831" spans="1:3" s="4" customFormat="1" hidden="1" x14ac:dyDescent="0.2">
      <c r="A831" s="32"/>
      <c r="C831" s="27"/>
    </row>
    <row r="832" spans="1:3" s="4" customFormat="1" hidden="1" x14ac:dyDescent="0.2">
      <c r="A832" s="32"/>
      <c r="C832" s="27"/>
    </row>
    <row r="833" spans="1:3" s="4" customFormat="1" hidden="1" x14ac:dyDescent="0.2">
      <c r="A833" s="32"/>
      <c r="C833" s="27"/>
    </row>
    <row r="834" spans="1:3" s="4" customFormat="1" hidden="1" x14ac:dyDescent="0.2">
      <c r="A834" s="32"/>
      <c r="C834" s="27"/>
    </row>
    <row r="835" spans="1:3" s="4" customFormat="1" hidden="1" x14ac:dyDescent="0.2">
      <c r="A835" s="32"/>
      <c r="C835" s="27"/>
    </row>
    <row r="836" spans="1:3" s="4" customFormat="1" hidden="1" x14ac:dyDescent="0.2">
      <c r="A836" s="32"/>
      <c r="C836" s="27"/>
    </row>
    <row r="837" spans="1:3" s="4" customFormat="1" hidden="1" x14ac:dyDescent="0.2">
      <c r="A837" s="32"/>
      <c r="C837" s="27"/>
    </row>
    <row r="838" spans="1:3" s="4" customFormat="1" hidden="1" x14ac:dyDescent="0.2">
      <c r="A838" s="32"/>
      <c r="C838" s="27"/>
    </row>
    <row r="839" spans="1:3" s="4" customFormat="1" hidden="1" x14ac:dyDescent="0.2">
      <c r="A839" s="32"/>
      <c r="C839" s="27"/>
    </row>
    <row r="840" spans="1:3" s="4" customFormat="1" hidden="1" x14ac:dyDescent="0.2">
      <c r="A840" s="32"/>
      <c r="C840" s="27"/>
    </row>
    <row r="841" spans="1:3" s="4" customFormat="1" hidden="1" x14ac:dyDescent="0.2">
      <c r="A841" s="32"/>
      <c r="C841" s="27"/>
    </row>
    <row r="842" spans="1:3" s="4" customFormat="1" hidden="1" x14ac:dyDescent="0.2">
      <c r="A842" s="32"/>
      <c r="C842" s="27"/>
    </row>
    <row r="843" spans="1:3" s="4" customFormat="1" hidden="1" x14ac:dyDescent="0.2">
      <c r="A843" s="32"/>
      <c r="C843" s="27"/>
    </row>
    <row r="844" spans="1:3" s="4" customFormat="1" hidden="1" x14ac:dyDescent="0.2">
      <c r="A844" s="32"/>
      <c r="C844" s="27"/>
    </row>
    <row r="845" spans="1:3" s="4" customFormat="1" hidden="1" x14ac:dyDescent="0.2">
      <c r="A845" s="32"/>
      <c r="C845" s="27"/>
    </row>
    <row r="846" spans="1:3" s="4" customFormat="1" hidden="1" x14ac:dyDescent="0.2">
      <c r="A846" s="32"/>
      <c r="C846" s="27"/>
    </row>
    <row r="847" spans="1:3" s="4" customFormat="1" hidden="1" x14ac:dyDescent="0.2">
      <c r="A847" s="32"/>
      <c r="C847" s="27"/>
    </row>
    <row r="848" spans="1:3" s="4" customFormat="1" hidden="1" x14ac:dyDescent="0.2">
      <c r="A848" s="32"/>
      <c r="C848" s="27"/>
    </row>
    <row r="849" spans="1:3" s="4" customFormat="1" hidden="1" x14ac:dyDescent="0.2">
      <c r="A849" s="32"/>
      <c r="C849" s="27"/>
    </row>
    <row r="850" spans="1:3" s="4" customFormat="1" hidden="1" x14ac:dyDescent="0.2">
      <c r="A850" s="32"/>
      <c r="C850" s="27"/>
    </row>
    <row r="851" spans="1:3" s="4" customFormat="1" hidden="1" x14ac:dyDescent="0.2">
      <c r="A851" s="32"/>
      <c r="C851" s="27"/>
    </row>
    <row r="852" spans="1:3" s="4" customFormat="1" hidden="1" x14ac:dyDescent="0.2">
      <c r="A852" s="32"/>
      <c r="C852" s="27"/>
    </row>
    <row r="853" spans="1:3" s="4" customFormat="1" hidden="1" x14ac:dyDescent="0.2">
      <c r="A853" s="32"/>
      <c r="C853" s="27"/>
    </row>
    <row r="854" spans="1:3" s="4" customFormat="1" hidden="1" x14ac:dyDescent="0.2">
      <c r="A854" s="32"/>
      <c r="C854" s="27"/>
    </row>
    <row r="855" spans="1:3" s="4" customFormat="1" hidden="1" x14ac:dyDescent="0.2">
      <c r="A855" s="32"/>
      <c r="C855" s="27"/>
    </row>
    <row r="856" spans="1:3" s="4" customFormat="1" hidden="1" x14ac:dyDescent="0.2">
      <c r="A856" s="32"/>
      <c r="C856" s="27"/>
    </row>
    <row r="857" spans="1:3" s="4" customFormat="1" hidden="1" x14ac:dyDescent="0.2">
      <c r="A857" s="32"/>
      <c r="C857" s="27"/>
    </row>
    <row r="858" spans="1:3" s="4" customFormat="1" hidden="1" x14ac:dyDescent="0.2">
      <c r="A858" s="32"/>
      <c r="C858" s="27"/>
    </row>
    <row r="859" spans="1:3" s="4" customFormat="1" hidden="1" x14ac:dyDescent="0.2">
      <c r="A859" s="32"/>
      <c r="C859" s="27"/>
    </row>
    <row r="860" spans="1:3" s="4" customFormat="1" hidden="1" x14ac:dyDescent="0.2">
      <c r="A860" s="32"/>
      <c r="C860" s="27"/>
    </row>
    <row r="861" spans="1:3" s="4" customFormat="1" hidden="1" x14ac:dyDescent="0.2">
      <c r="A861" s="32"/>
      <c r="C861" s="27"/>
    </row>
    <row r="862" spans="1:3" s="4" customFormat="1" hidden="1" x14ac:dyDescent="0.2">
      <c r="A862" s="32"/>
      <c r="C862" s="27"/>
    </row>
    <row r="863" spans="1:3" s="4" customFormat="1" hidden="1" x14ac:dyDescent="0.2">
      <c r="A863" s="32"/>
      <c r="C863" s="27"/>
    </row>
    <row r="864" spans="1:3" s="4" customFormat="1" hidden="1" x14ac:dyDescent="0.2">
      <c r="A864" s="32"/>
      <c r="C864" s="27"/>
    </row>
    <row r="865" spans="1:3" s="4" customFormat="1" hidden="1" x14ac:dyDescent="0.2">
      <c r="A865" s="32"/>
      <c r="C865" s="27"/>
    </row>
    <row r="866" spans="1:3" s="4" customFormat="1" hidden="1" x14ac:dyDescent="0.2">
      <c r="A866" s="32"/>
      <c r="C866" s="27"/>
    </row>
    <row r="867" spans="1:3" s="4" customFormat="1" hidden="1" x14ac:dyDescent="0.2">
      <c r="A867" s="32"/>
      <c r="C867" s="27"/>
    </row>
    <row r="868" spans="1:3" s="4" customFormat="1" hidden="1" x14ac:dyDescent="0.2">
      <c r="A868" s="32"/>
      <c r="C868" s="27"/>
    </row>
    <row r="869" spans="1:3" s="4" customFormat="1" hidden="1" x14ac:dyDescent="0.2">
      <c r="A869" s="32"/>
      <c r="C869" s="27"/>
    </row>
    <row r="870" spans="1:3" s="4" customFormat="1" hidden="1" x14ac:dyDescent="0.2">
      <c r="A870" s="32"/>
      <c r="C870" s="27"/>
    </row>
    <row r="871" spans="1:3" s="4" customFormat="1" hidden="1" x14ac:dyDescent="0.2">
      <c r="A871" s="32"/>
      <c r="C871" s="27"/>
    </row>
    <row r="872" spans="1:3" s="4" customFormat="1" hidden="1" x14ac:dyDescent="0.2">
      <c r="A872" s="32"/>
      <c r="C872" s="27"/>
    </row>
    <row r="873" spans="1:3" s="4" customFormat="1" hidden="1" x14ac:dyDescent="0.2">
      <c r="A873" s="32"/>
      <c r="C873" s="27"/>
    </row>
    <row r="874" spans="1:3" s="4" customFormat="1" hidden="1" x14ac:dyDescent="0.2">
      <c r="A874" s="32"/>
      <c r="C874" s="27"/>
    </row>
    <row r="875" spans="1:3" s="4" customFormat="1" hidden="1" x14ac:dyDescent="0.2">
      <c r="A875" s="32"/>
      <c r="C875" s="27"/>
    </row>
    <row r="876" spans="1:3" s="4" customFormat="1" hidden="1" x14ac:dyDescent="0.2">
      <c r="A876" s="32"/>
      <c r="C876" s="27"/>
    </row>
    <row r="877" spans="1:3" s="4" customFormat="1" hidden="1" x14ac:dyDescent="0.2">
      <c r="A877" s="32"/>
      <c r="C877" s="27"/>
    </row>
    <row r="878" spans="1:3" s="4" customFormat="1" hidden="1" x14ac:dyDescent="0.2">
      <c r="A878" s="32"/>
      <c r="C878" s="27"/>
    </row>
    <row r="879" spans="1:3" s="4" customFormat="1" hidden="1" x14ac:dyDescent="0.2">
      <c r="A879" s="32"/>
      <c r="C879" s="27"/>
    </row>
    <row r="880" spans="1:3" s="4" customFormat="1" hidden="1" x14ac:dyDescent="0.2">
      <c r="A880" s="32"/>
      <c r="C880" s="27"/>
    </row>
    <row r="881" spans="1:3" s="4" customFormat="1" hidden="1" x14ac:dyDescent="0.2">
      <c r="A881" s="32"/>
      <c r="C881" s="27"/>
    </row>
    <row r="882" spans="1:3" s="4" customFormat="1" hidden="1" x14ac:dyDescent="0.2">
      <c r="A882" s="32"/>
      <c r="C882" s="27"/>
    </row>
    <row r="883" spans="1:3" s="4" customFormat="1" hidden="1" x14ac:dyDescent="0.2">
      <c r="A883" s="32"/>
      <c r="C883" s="27"/>
    </row>
    <row r="884" spans="1:3" s="4" customFormat="1" hidden="1" x14ac:dyDescent="0.2">
      <c r="A884" s="32"/>
      <c r="C884" s="27"/>
    </row>
    <row r="885" spans="1:3" s="4" customFormat="1" hidden="1" x14ac:dyDescent="0.2">
      <c r="A885" s="32"/>
      <c r="C885" s="27"/>
    </row>
    <row r="886" spans="1:3" s="4" customFormat="1" hidden="1" x14ac:dyDescent="0.2">
      <c r="A886" s="32"/>
      <c r="C886" s="27"/>
    </row>
    <row r="887" spans="1:3" s="4" customFormat="1" hidden="1" x14ac:dyDescent="0.2">
      <c r="A887" s="32"/>
      <c r="C887" s="27"/>
    </row>
    <row r="888" spans="1:3" s="4" customFormat="1" hidden="1" x14ac:dyDescent="0.2">
      <c r="A888" s="32"/>
      <c r="C888" s="27"/>
    </row>
    <row r="889" spans="1:3" s="4" customFormat="1" hidden="1" x14ac:dyDescent="0.2">
      <c r="A889" s="32"/>
      <c r="C889" s="27"/>
    </row>
    <row r="890" spans="1:3" s="4" customFormat="1" hidden="1" x14ac:dyDescent="0.2">
      <c r="A890" s="32"/>
      <c r="C890" s="27"/>
    </row>
    <row r="891" spans="1:3" s="4" customFormat="1" hidden="1" x14ac:dyDescent="0.2">
      <c r="A891" s="32"/>
      <c r="C891" s="27"/>
    </row>
    <row r="892" spans="1:3" s="4" customFormat="1" hidden="1" x14ac:dyDescent="0.2">
      <c r="A892" s="32"/>
      <c r="C892" s="27"/>
    </row>
    <row r="893" spans="1:3" s="4" customFormat="1" hidden="1" x14ac:dyDescent="0.2">
      <c r="A893" s="32"/>
      <c r="C893" s="27"/>
    </row>
    <row r="894" spans="1:3" s="4" customFormat="1" hidden="1" x14ac:dyDescent="0.2">
      <c r="A894" s="32"/>
      <c r="C894" s="27"/>
    </row>
    <row r="895" spans="1:3" s="4" customFormat="1" hidden="1" x14ac:dyDescent="0.2">
      <c r="A895" s="32"/>
      <c r="C895" s="27"/>
    </row>
    <row r="896" spans="1:3" s="4" customFormat="1" hidden="1" x14ac:dyDescent="0.2">
      <c r="A896" s="32"/>
      <c r="C896" s="27"/>
    </row>
    <row r="897" spans="1:3" s="4" customFormat="1" hidden="1" x14ac:dyDescent="0.2">
      <c r="A897" s="32"/>
      <c r="C897" s="27"/>
    </row>
    <row r="898" spans="1:3" s="4" customFormat="1" hidden="1" x14ac:dyDescent="0.2">
      <c r="A898" s="32"/>
      <c r="C898" s="27"/>
    </row>
    <row r="899" spans="1:3" s="4" customFormat="1" hidden="1" x14ac:dyDescent="0.2">
      <c r="A899" s="32"/>
      <c r="C899" s="27"/>
    </row>
    <row r="900" spans="1:3" s="4" customFormat="1" hidden="1" x14ac:dyDescent="0.2">
      <c r="A900" s="32"/>
      <c r="C900" s="27"/>
    </row>
    <row r="901" spans="1:3" s="4" customFormat="1" hidden="1" x14ac:dyDescent="0.2">
      <c r="A901" s="32"/>
      <c r="C901" s="27"/>
    </row>
    <row r="902" spans="1:3" s="4" customFormat="1" hidden="1" x14ac:dyDescent="0.2">
      <c r="A902" s="32"/>
      <c r="C902" s="27"/>
    </row>
    <row r="903" spans="1:3" s="4" customFormat="1" hidden="1" x14ac:dyDescent="0.2">
      <c r="A903" s="32"/>
      <c r="C903" s="27"/>
    </row>
    <row r="904" spans="1:3" s="4" customFormat="1" hidden="1" x14ac:dyDescent="0.2">
      <c r="A904" s="32"/>
      <c r="C904" s="27"/>
    </row>
    <row r="905" spans="1:3" s="4" customFormat="1" hidden="1" x14ac:dyDescent="0.2">
      <c r="A905" s="32"/>
      <c r="C905" s="27"/>
    </row>
    <row r="906" spans="1:3" s="4" customFormat="1" hidden="1" x14ac:dyDescent="0.2">
      <c r="A906" s="32"/>
      <c r="C906" s="27"/>
    </row>
    <row r="907" spans="1:3" s="4" customFormat="1" hidden="1" x14ac:dyDescent="0.2">
      <c r="A907" s="32"/>
      <c r="C907" s="27"/>
    </row>
    <row r="908" spans="1:3" s="4" customFormat="1" hidden="1" x14ac:dyDescent="0.2">
      <c r="A908" s="32"/>
      <c r="C908" s="27"/>
    </row>
    <row r="909" spans="1:3" s="4" customFormat="1" hidden="1" x14ac:dyDescent="0.2">
      <c r="A909" s="32"/>
      <c r="C909" s="27"/>
    </row>
    <row r="910" spans="1:3" s="4" customFormat="1" hidden="1" x14ac:dyDescent="0.2">
      <c r="A910" s="32"/>
      <c r="C910" s="27"/>
    </row>
    <row r="911" spans="1:3" s="4" customFormat="1" hidden="1" x14ac:dyDescent="0.2">
      <c r="A911" s="32"/>
      <c r="C911" s="27"/>
    </row>
    <row r="912" spans="1:3" s="4" customFormat="1" hidden="1" x14ac:dyDescent="0.2">
      <c r="A912" s="32"/>
      <c r="C912" s="27"/>
    </row>
    <row r="913" spans="1:3" s="4" customFormat="1" hidden="1" x14ac:dyDescent="0.2">
      <c r="A913" s="32"/>
      <c r="C913" s="27"/>
    </row>
    <row r="914" spans="1:3" s="4" customFormat="1" hidden="1" x14ac:dyDescent="0.2">
      <c r="A914" s="32"/>
      <c r="C914" s="27"/>
    </row>
    <row r="915" spans="1:3" s="4" customFormat="1" hidden="1" x14ac:dyDescent="0.2">
      <c r="A915" s="32"/>
      <c r="C915" s="27"/>
    </row>
    <row r="916" spans="1:3" s="4" customFormat="1" hidden="1" x14ac:dyDescent="0.2">
      <c r="A916" s="32"/>
      <c r="C916" s="27"/>
    </row>
    <row r="917" spans="1:3" s="4" customFormat="1" hidden="1" x14ac:dyDescent="0.2">
      <c r="A917" s="32"/>
      <c r="C917" s="27"/>
    </row>
    <row r="918" spans="1:3" s="4" customFormat="1" hidden="1" x14ac:dyDescent="0.2">
      <c r="A918" s="32"/>
      <c r="C918" s="27"/>
    </row>
    <row r="919" spans="1:3" s="4" customFormat="1" hidden="1" x14ac:dyDescent="0.2">
      <c r="A919" s="32"/>
      <c r="C919" s="27"/>
    </row>
    <row r="920" spans="1:3" s="4" customFormat="1" hidden="1" x14ac:dyDescent="0.2">
      <c r="A920" s="32"/>
      <c r="C920" s="27"/>
    </row>
    <row r="921" spans="1:3" s="4" customFormat="1" hidden="1" x14ac:dyDescent="0.2">
      <c r="A921" s="32"/>
      <c r="C921" s="27"/>
    </row>
    <row r="922" spans="1:3" s="4" customFormat="1" hidden="1" x14ac:dyDescent="0.2">
      <c r="A922" s="32"/>
      <c r="C922" s="27"/>
    </row>
    <row r="923" spans="1:3" s="4" customFormat="1" hidden="1" x14ac:dyDescent="0.2">
      <c r="A923" s="32"/>
      <c r="C923" s="27"/>
    </row>
    <row r="924" spans="1:3" s="4" customFormat="1" hidden="1" x14ac:dyDescent="0.2">
      <c r="A924" s="32"/>
      <c r="C924" s="27"/>
    </row>
    <row r="925" spans="1:3" s="4" customFormat="1" hidden="1" x14ac:dyDescent="0.2">
      <c r="A925" s="32"/>
      <c r="C925" s="27"/>
    </row>
    <row r="926" spans="1:3" s="4" customFormat="1" hidden="1" x14ac:dyDescent="0.2">
      <c r="A926" s="32"/>
      <c r="C926" s="27"/>
    </row>
    <row r="927" spans="1:3" s="4" customFormat="1" hidden="1" x14ac:dyDescent="0.2">
      <c r="A927" s="32"/>
      <c r="C927" s="27"/>
    </row>
    <row r="928" spans="1:3" s="4" customFormat="1" hidden="1" x14ac:dyDescent="0.2">
      <c r="A928" s="32"/>
      <c r="C928" s="27"/>
    </row>
    <row r="929" spans="1:3" s="4" customFormat="1" hidden="1" x14ac:dyDescent="0.2">
      <c r="A929" s="32"/>
      <c r="C929" s="27"/>
    </row>
    <row r="930" spans="1:3" s="4" customFormat="1" hidden="1" x14ac:dyDescent="0.2">
      <c r="A930" s="32"/>
      <c r="C930" s="27"/>
    </row>
    <row r="931" spans="1:3" s="4" customFormat="1" hidden="1" x14ac:dyDescent="0.2">
      <c r="A931" s="32"/>
      <c r="C931" s="27"/>
    </row>
    <row r="932" spans="1:3" s="4" customFormat="1" hidden="1" x14ac:dyDescent="0.2">
      <c r="A932" s="32"/>
      <c r="C932" s="27"/>
    </row>
    <row r="933" spans="1:3" s="4" customFormat="1" hidden="1" x14ac:dyDescent="0.2">
      <c r="A933" s="32"/>
      <c r="C933" s="27"/>
    </row>
    <row r="934" spans="1:3" s="4" customFormat="1" hidden="1" x14ac:dyDescent="0.2">
      <c r="A934" s="32"/>
      <c r="C934" s="27"/>
    </row>
    <row r="935" spans="1:3" s="4" customFormat="1" hidden="1" x14ac:dyDescent="0.2">
      <c r="A935" s="32"/>
      <c r="C935" s="27"/>
    </row>
    <row r="936" spans="1:3" s="4" customFormat="1" hidden="1" x14ac:dyDescent="0.2">
      <c r="A936" s="32"/>
      <c r="C936" s="27"/>
    </row>
    <row r="937" spans="1:3" s="4" customFormat="1" hidden="1" x14ac:dyDescent="0.2">
      <c r="A937" s="32"/>
      <c r="C937" s="27"/>
    </row>
    <row r="938" spans="1:3" s="4" customFormat="1" hidden="1" x14ac:dyDescent="0.2">
      <c r="A938" s="32"/>
      <c r="C938" s="27"/>
    </row>
    <row r="939" spans="1:3" s="4" customFormat="1" hidden="1" x14ac:dyDescent="0.2">
      <c r="A939" s="32"/>
      <c r="C939" s="27"/>
    </row>
    <row r="940" spans="1:3" s="4" customFormat="1" hidden="1" x14ac:dyDescent="0.2">
      <c r="A940" s="32"/>
      <c r="C940" s="27"/>
    </row>
    <row r="941" spans="1:3" s="4" customFormat="1" hidden="1" x14ac:dyDescent="0.2">
      <c r="A941" s="32"/>
      <c r="C941" s="27"/>
    </row>
    <row r="942" spans="1:3" s="4" customFormat="1" hidden="1" x14ac:dyDescent="0.2">
      <c r="A942" s="32"/>
      <c r="C942" s="27"/>
    </row>
    <row r="943" spans="1:3" s="4" customFormat="1" hidden="1" x14ac:dyDescent="0.2">
      <c r="A943" s="32"/>
      <c r="C943" s="27"/>
    </row>
    <row r="944" spans="1:3" s="4" customFormat="1" hidden="1" x14ac:dyDescent="0.2">
      <c r="A944" s="32"/>
      <c r="C944" s="27"/>
    </row>
    <row r="945" spans="1:3" s="4" customFormat="1" hidden="1" x14ac:dyDescent="0.2">
      <c r="A945" s="32"/>
      <c r="C945" s="27"/>
    </row>
    <row r="946" spans="1:3" s="4" customFormat="1" hidden="1" x14ac:dyDescent="0.2">
      <c r="A946" s="32"/>
      <c r="C946" s="27"/>
    </row>
    <row r="947" spans="1:3" s="4" customFormat="1" hidden="1" x14ac:dyDescent="0.2">
      <c r="A947" s="32"/>
      <c r="C947" s="27"/>
    </row>
    <row r="948" spans="1:3" s="4" customFormat="1" hidden="1" x14ac:dyDescent="0.2">
      <c r="A948" s="32"/>
      <c r="C948" s="27"/>
    </row>
    <row r="949" spans="1:3" s="4" customFormat="1" hidden="1" x14ac:dyDescent="0.2">
      <c r="A949" s="32"/>
      <c r="C949" s="27"/>
    </row>
    <row r="950" spans="1:3" s="4" customFormat="1" hidden="1" x14ac:dyDescent="0.2">
      <c r="A950" s="32"/>
      <c r="C950" s="27"/>
    </row>
    <row r="951" spans="1:3" s="4" customFormat="1" hidden="1" x14ac:dyDescent="0.2">
      <c r="A951" s="32"/>
      <c r="C951" s="27"/>
    </row>
    <row r="952" spans="1:3" s="4" customFormat="1" hidden="1" x14ac:dyDescent="0.2">
      <c r="A952" s="32"/>
      <c r="C952" s="27"/>
    </row>
    <row r="953" spans="1:3" s="4" customFormat="1" hidden="1" x14ac:dyDescent="0.2">
      <c r="A953" s="32"/>
      <c r="C953" s="27"/>
    </row>
    <row r="954" spans="1:3" s="4" customFormat="1" hidden="1" x14ac:dyDescent="0.2">
      <c r="A954" s="32"/>
      <c r="C954" s="27"/>
    </row>
    <row r="955" spans="1:3" s="4" customFormat="1" hidden="1" x14ac:dyDescent="0.2">
      <c r="A955" s="32"/>
      <c r="C955" s="27"/>
    </row>
    <row r="956" spans="1:3" s="4" customFormat="1" hidden="1" x14ac:dyDescent="0.2">
      <c r="A956" s="32"/>
      <c r="C956" s="27"/>
    </row>
    <row r="957" spans="1:3" s="4" customFormat="1" hidden="1" x14ac:dyDescent="0.2">
      <c r="A957" s="32"/>
      <c r="C957" s="27"/>
    </row>
    <row r="958" spans="1:3" s="4" customFormat="1" hidden="1" x14ac:dyDescent="0.2">
      <c r="A958" s="32"/>
      <c r="C958" s="27"/>
    </row>
    <row r="959" spans="1:3" s="4" customFormat="1" hidden="1" x14ac:dyDescent="0.2">
      <c r="A959" s="32"/>
      <c r="C959" s="27"/>
    </row>
    <row r="960" spans="1:3" s="4" customFormat="1" hidden="1" x14ac:dyDescent="0.2">
      <c r="A960" s="32"/>
      <c r="C960" s="27"/>
    </row>
    <row r="961" spans="1:3" s="4" customFormat="1" hidden="1" x14ac:dyDescent="0.2">
      <c r="A961" s="32"/>
      <c r="C961" s="27"/>
    </row>
    <row r="962" spans="1:3" s="4" customFormat="1" hidden="1" x14ac:dyDescent="0.2">
      <c r="A962" s="32"/>
      <c r="C962" s="27"/>
    </row>
    <row r="963" spans="1:3" s="4" customFormat="1" hidden="1" x14ac:dyDescent="0.2">
      <c r="A963" s="32"/>
      <c r="C963" s="27"/>
    </row>
    <row r="964" spans="1:3" s="4" customFormat="1" hidden="1" x14ac:dyDescent="0.2">
      <c r="A964" s="32"/>
      <c r="C964" s="27"/>
    </row>
    <row r="965" spans="1:3" s="4" customFormat="1" hidden="1" x14ac:dyDescent="0.2">
      <c r="A965" s="32"/>
      <c r="C965" s="27"/>
    </row>
    <row r="966" spans="1:3" s="4" customFormat="1" hidden="1" x14ac:dyDescent="0.2">
      <c r="A966" s="32"/>
      <c r="C966" s="27"/>
    </row>
    <row r="967" spans="1:3" s="4" customFormat="1" hidden="1" x14ac:dyDescent="0.2">
      <c r="A967" s="32"/>
      <c r="C967" s="27"/>
    </row>
    <row r="968" spans="1:3" s="4" customFormat="1" hidden="1" x14ac:dyDescent="0.2">
      <c r="A968" s="32"/>
      <c r="C968" s="27"/>
    </row>
    <row r="969" spans="1:3" s="4" customFormat="1" hidden="1" x14ac:dyDescent="0.2">
      <c r="A969" s="32"/>
      <c r="C969" s="27"/>
    </row>
    <row r="970" spans="1:3" s="4" customFormat="1" hidden="1" x14ac:dyDescent="0.2">
      <c r="A970" s="32"/>
      <c r="C970" s="27"/>
    </row>
    <row r="971" spans="1:3" s="4" customFormat="1" hidden="1" x14ac:dyDescent="0.2">
      <c r="A971" s="32"/>
      <c r="C971" s="27"/>
    </row>
    <row r="972" spans="1:3" s="4" customFormat="1" hidden="1" x14ac:dyDescent="0.2">
      <c r="A972" s="32"/>
      <c r="C972" s="27"/>
    </row>
    <row r="973" spans="1:3" s="4" customFormat="1" hidden="1" x14ac:dyDescent="0.2">
      <c r="A973" s="32"/>
      <c r="C973" s="27"/>
    </row>
    <row r="974" spans="1:3" s="4" customFormat="1" hidden="1" x14ac:dyDescent="0.2">
      <c r="A974" s="32"/>
      <c r="C974" s="27"/>
    </row>
    <row r="975" spans="1:3" s="4" customFormat="1" hidden="1" x14ac:dyDescent="0.2">
      <c r="A975" s="32"/>
      <c r="C975" s="27"/>
    </row>
    <row r="976" spans="1:3" s="4" customFormat="1" hidden="1" x14ac:dyDescent="0.2">
      <c r="A976" s="32"/>
      <c r="C976" s="27"/>
    </row>
    <row r="977" spans="1:3" s="4" customFormat="1" hidden="1" x14ac:dyDescent="0.2">
      <c r="A977" s="32"/>
      <c r="C977" s="27"/>
    </row>
    <row r="978" spans="1:3" s="4" customFormat="1" hidden="1" x14ac:dyDescent="0.2">
      <c r="A978" s="32"/>
      <c r="C978" s="27"/>
    </row>
    <row r="979" spans="1:3" s="4" customFormat="1" hidden="1" x14ac:dyDescent="0.2">
      <c r="A979" s="32"/>
      <c r="C979" s="27"/>
    </row>
    <row r="980" spans="1:3" s="4" customFormat="1" hidden="1" x14ac:dyDescent="0.2">
      <c r="A980" s="32"/>
      <c r="C980" s="27"/>
    </row>
    <row r="981" spans="1:3" s="4" customFormat="1" hidden="1" x14ac:dyDescent="0.2">
      <c r="A981" s="32"/>
      <c r="C981" s="27"/>
    </row>
    <row r="982" spans="1:3" s="4" customFormat="1" hidden="1" x14ac:dyDescent="0.2">
      <c r="A982" s="32"/>
      <c r="C982" s="27"/>
    </row>
    <row r="983" spans="1:3" s="4" customFormat="1" hidden="1" x14ac:dyDescent="0.2">
      <c r="A983" s="32"/>
      <c r="C983" s="27"/>
    </row>
    <row r="984" spans="1:3" s="4" customFormat="1" hidden="1" x14ac:dyDescent="0.2">
      <c r="A984" s="32"/>
      <c r="C984" s="27"/>
    </row>
    <row r="985" spans="1:3" s="4" customFormat="1" hidden="1" x14ac:dyDescent="0.2">
      <c r="A985" s="32"/>
      <c r="C985" s="27"/>
    </row>
    <row r="986" spans="1:3" s="4" customFormat="1" hidden="1" x14ac:dyDescent="0.2">
      <c r="A986" s="32"/>
      <c r="C986" s="27"/>
    </row>
    <row r="987" spans="1:3" s="4" customFormat="1" hidden="1" x14ac:dyDescent="0.2">
      <c r="A987" s="32"/>
      <c r="C987" s="27"/>
    </row>
    <row r="988" spans="1:3" s="4" customFormat="1" hidden="1" x14ac:dyDescent="0.2">
      <c r="A988" s="32"/>
      <c r="C988" s="27"/>
    </row>
    <row r="989" spans="1:3" s="4" customFormat="1" hidden="1" x14ac:dyDescent="0.2">
      <c r="A989" s="32"/>
      <c r="C989" s="27"/>
    </row>
    <row r="990" spans="1:3" s="4" customFormat="1" hidden="1" x14ac:dyDescent="0.2">
      <c r="A990" s="32"/>
      <c r="C990" s="27"/>
    </row>
    <row r="991" spans="1:3" s="4" customFormat="1" hidden="1" x14ac:dyDescent="0.2">
      <c r="A991" s="32"/>
      <c r="C991" s="27"/>
    </row>
    <row r="992" spans="1:3" s="4" customFormat="1" hidden="1" x14ac:dyDescent="0.2">
      <c r="A992" s="32"/>
      <c r="C992" s="27"/>
    </row>
    <row r="993" spans="1:3" s="4" customFormat="1" hidden="1" x14ac:dyDescent="0.2">
      <c r="A993" s="32"/>
      <c r="C993" s="27"/>
    </row>
    <row r="994" spans="1:3" s="4" customFormat="1" hidden="1" x14ac:dyDescent="0.2">
      <c r="A994" s="32"/>
      <c r="C994" s="27"/>
    </row>
    <row r="995" spans="1:3" s="4" customFormat="1" hidden="1" x14ac:dyDescent="0.2">
      <c r="A995" s="32"/>
      <c r="C995" s="27"/>
    </row>
    <row r="996" spans="1:3" s="4" customFormat="1" hidden="1" x14ac:dyDescent="0.2">
      <c r="A996" s="32"/>
      <c r="C996" s="27"/>
    </row>
    <row r="997" spans="1:3" s="4" customFormat="1" hidden="1" x14ac:dyDescent="0.2">
      <c r="A997" s="32"/>
      <c r="C997" s="27"/>
    </row>
    <row r="998" spans="1:3" s="4" customFormat="1" hidden="1" x14ac:dyDescent="0.2">
      <c r="A998" s="32"/>
      <c r="C998" s="27"/>
    </row>
    <row r="999" spans="1:3" s="4" customFormat="1" hidden="1" x14ac:dyDescent="0.2">
      <c r="A999" s="32"/>
      <c r="C999" s="27"/>
    </row>
    <row r="1000" spans="1:3" s="4" customFormat="1" hidden="1" x14ac:dyDescent="0.2">
      <c r="A1000" s="32"/>
      <c r="C1000" s="27"/>
    </row>
    <row r="1001" spans="1:3" s="4" customFormat="1" hidden="1" x14ac:dyDescent="0.2">
      <c r="A1001" s="32"/>
      <c r="C1001" s="27"/>
    </row>
    <row r="1002" spans="1:3" s="4" customFormat="1" hidden="1" x14ac:dyDescent="0.2">
      <c r="A1002" s="32"/>
      <c r="C1002" s="27"/>
    </row>
    <row r="1003" spans="1:3" s="4" customFormat="1" hidden="1" x14ac:dyDescent="0.2">
      <c r="A1003" s="32"/>
      <c r="C1003" s="27"/>
    </row>
    <row r="1004" spans="1:3" s="4" customFormat="1" hidden="1" x14ac:dyDescent="0.2">
      <c r="A1004" s="32"/>
      <c r="C1004" s="27"/>
    </row>
    <row r="1005" spans="1:3" s="4" customFormat="1" hidden="1" x14ac:dyDescent="0.2">
      <c r="A1005" s="32"/>
      <c r="C1005" s="27"/>
    </row>
    <row r="1006" spans="1:3" s="4" customFormat="1" hidden="1" x14ac:dyDescent="0.2">
      <c r="A1006" s="32"/>
      <c r="C1006" s="27"/>
    </row>
    <row r="1007" spans="1:3" s="4" customFormat="1" hidden="1" x14ac:dyDescent="0.2">
      <c r="A1007" s="32"/>
      <c r="C1007" s="27"/>
    </row>
    <row r="1008" spans="1:3" s="4" customFormat="1" hidden="1" x14ac:dyDescent="0.2">
      <c r="A1008" s="32"/>
      <c r="C1008" s="27"/>
    </row>
    <row r="1009" spans="1:3" s="4" customFormat="1" hidden="1" x14ac:dyDescent="0.2">
      <c r="A1009" s="32"/>
      <c r="C1009" s="27"/>
    </row>
    <row r="1010" spans="1:3" s="4" customFormat="1" hidden="1" x14ac:dyDescent="0.2">
      <c r="A1010" s="32"/>
      <c r="C1010" s="27"/>
    </row>
    <row r="1011" spans="1:3" s="4" customFormat="1" hidden="1" x14ac:dyDescent="0.2">
      <c r="A1011" s="32"/>
      <c r="C1011" s="27"/>
    </row>
    <row r="1012" spans="1:3" s="4" customFormat="1" hidden="1" x14ac:dyDescent="0.2">
      <c r="A1012" s="32"/>
      <c r="C1012" s="27"/>
    </row>
    <row r="1013" spans="1:3" s="4" customFormat="1" hidden="1" x14ac:dyDescent="0.2">
      <c r="A1013" s="32"/>
      <c r="C1013" s="27"/>
    </row>
    <row r="1014" spans="1:3" s="4" customFormat="1" hidden="1" x14ac:dyDescent="0.2">
      <c r="A1014" s="32"/>
      <c r="C1014" s="27"/>
    </row>
    <row r="1015" spans="1:3" s="4" customFormat="1" hidden="1" x14ac:dyDescent="0.2">
      <c r="A1015" s="32"/>
      <c r="C1015" s="27"/>
    </row>
    <row r="1016" spans="1:3" s="4" customFormat="1" hidden="1" x14ac:dyDescent="0.2">
      <c r="A1016" s="32"/>
      <c r="C1016" s="27"/>
    </row>
    <row r="1017" spans="1:3" s="4" customFormat="1" hidden="1" x14ac:dyDescent="0.2">
      <c r="A1017" s="32"/>
      <c r="C1017" s="27"/>
    </row>
    <row r="1018" spans="1:3" s="4" customFormat="1" hidden="1" x14ac:dyDescent="0.2">
      <c r="A1018" s="32"/>
      <c r="C1018" s="27"/>
    </row>
    <row r="1019" spans="1:3" s="4" customFormat="1" hidden="1" x14ac:dyDescent="0.2">
      <c r="A1019" s="32"/>
      <c r="C1019" s="27"/>
    </row>
    <row r="1020" spans="1:3" s="4" customFormat="1" hidden="1" x14ac:dyDescent="0.2">
      <c r="A1020" s="32"/>
      <c r="C1020" s="27"/>
    </row>
    <row r="1021" spans="1:3" s="4" customFormat="1" hidden="1" x14ac:dyDescent="0.2">
      <c r="A1021" s="32"/>
      <c r="C1021" s="27"/>
    </row>
    <row r="1022" spans="1:3" s="4" customFormat="1" hidden="1" x14ac:dyDescent="0.2">
      <c r="A1022" s="32"/>
      <c r="C1022" s="27"/>
    </row>
    <row r="1023" spans="1:3" s="4" customFormat="1" hidden="1" x14ac:dyDescent="0.2">
      <c r="A1023" s="32"/>
      <c r="C1023" s="27"/>
    </row>
    <row r="1024" spans="1:3" s="4" customFormat="1" hidden="1" x14ac:dyDescent="0.2">
      <c r="A1024" s="32"/>
      <c r="C1024" s="27"/>
    </row>
    <row r="1025" spans="1:3" s="4" customFormat="1" hidden="1" x14ac:dyDescent="0.2">
      <c r="A1025" s="32"/>
      <c r="C1025" s="27"/>
    </row>
    <row r="1026" spans="1:3" s="4" customFormat="1" hidden="1" x14ac:dyDescent="0.2">
      <c r="A1026" s="32"/>
      <c r="C1026" s="27"/>
    </row>
    <row r="1027" spans="1:3" s="4" customFormat="1" hidden="1" x14ac:dyDescent="0.2">
      <c r="A1027" s="32"/>
      <c r="C1027" s="27"/>
    </row>
    <row r="1028" spans="1:3" s="4" customFormat="1" hidden="1" x14ac:dyDescent="0.2">
      <c r="A1028" s="32"/>
      <c r="C1028" s="27"/>
    </row>
    <row r="1029" spans="1:3" s="4" customFormat="1" hidden="1" x14ac:dyDescent="0.2">
      <c r="A1029" s="32"/>
      <c r="C1029" s="27"/>
    </row>
    <row r="1030" spans="1:3" s="4" customFormat="1" hidden="1" x14ac:dyDescent="0.2">
      <c r="A1030" s="32"/>
      <c r="C1030" s="27"/>
    </row>
    <row r="1031" spans="1:3" s="4" customFormat="1" hidden="1" x14ac:dyDescent="0.2">
      <c r="A1031" s="32"/>
      <c r="C1031" s="27"/>
    </row>
    <row r="1032" spans="1:3" s="4" customFormat="1" hidden="1" x14ac:dyDescent="0.2">
      <c r="A1032" s="32"/>
      <c r="C1032" s="27"/>
    </row>
    <row r="1033" spans="1:3" s="4" customFormat="1" hidden="1" x14ac:dyDescent="0.2">
      <c r="A1033" s="32"/>
      <c r="C1033" s="27"/>
    </row>
    <row r="1034" spans="1:3" s="4" customFormat="1" hidden="1" x14ac:dyDescent="0.2">
      <c r="A1034" s="32"/>
      <c r="C1034" s="27"/>
    </row>
    <row r="1035" spans="1:3" s="4" customFormat="1" hidden="1" x14ac:dyDescent="0.2">
      <c r="A1035" s="32"/>
      <c r="C1035" s="27"/>
    </row>
    <row r="1036" spans="1:3" s="4" customFormat="1" hidden="1" x14ac:dyDescent="0.2">
      <c r="A1036" s="32"/>
      <c r="C1036" s="27"/>
    </row>
    <row r="1037" spans="1:3" s="4" customFormat="1" hidden="1" x14ac:dyDescent="0.2">
      <c r="A1037" s="32"/>
      <c r="C1037" s="27"/>
    </row>
    <row r="1038" spans="1:3" s="4" customFormat="1" hidden="1" x14ac:dyDescent="0.2">
      <c r="A1038" s="32"/>
      <c r="C1038" s="27"/>
    </row>
    <row r="1039" spans="1:3" s="4" customFormat="1" hidden="1" x14ac:dyDescent="0.2">
      <c r="A1039" s="32"/>
      <c r="C1039" s="27"/>
    </row>
    <row r="1040" spans="1:3" s="4" customFormat="1" hidden="1" x14ac:dyDescent="0.2">
      <c r="A1040" s="32"/>
      <c r="C1040" s="27"/>
    </row>
    <row r="1041" spans="1:3" s="4" customFormat="1" hidden="1" x14ac:dyDescent="0.2">
      <c r="A1041" s="32"/>
      <c r="C1041" s="27"/>
    </row>
    <row r="1042" spans="1:3" s="4" customFormat="1" hidden="1" x14ac:dyDescent="0.2">
      <c r="A1042" s="32"/>
      <c r="C1042" s="27"/>
    </row>
    <row r="1043" spans="1:3" s="4" customFormat="1" hidden="1" x14ac:dyDescent="0.2">
      <c r="A1043" s="32"/>
      <c r="C1043" s="27"/>
    </row>
    <row r="1044" spans="1:3" s="4" customFormat="1" hidden="1" x14ac:dyDescent="0.2">
      <c r="A1044" s="32"/>
      <c r="C1044" s="27"/>
    </row>
    <row r="1045" spans="1:3" s="4" customFormat="1" hidden="1" x14ac:dyDescent="0.2">
      <c r="A1045" s="32"/>
      <c r="C1045" s="27"/>
    </row>
    <row r="1046" spans="1:3" s="4" customFormat="1" hidden="1" x14ac:dyDescent="0.2">
      <c r="A1046" s="32"/>
      <c r="C1046" s="27"/>
    </row>
    <row r="1047" spans="1:3" s="4" customFormat="1" hidden="1" x14ac:dyDescent="0.2">
      <c r="A1047" s="32"/>
      <c r="C1047" s="27"/>
    </row>
    <row r="1048" spans="1:3" s="4" customFormat="1" hidden="1" x14ac:dyDescent="0.2">
      <c r="A1048" s="32"/>
      <c r="C1048" s="27"/>
    </row>
    <row r="1049" spans="1:3" s="4" customFormat="1" hidden="1" x14ac:dyDescent="0.2">
      <c r="A1049" s="32"/>
      <c r="C1049" s="27"/>
    </row>
    <row r="1050" spans="1:3" s="4" customFormat="1" hidden="1" x14ac:dyDescent="0.2">
      <c r="A1050" s="32"/>
      <c r="C1050" s="27"/>
    </row>
    <row r="1051" spans="1:3" s="4" customFormat="1" hidden="1" x14ac:dyDescent="0.2">
      <c r="A1051" s="32"/>
      <c r="C1051" s="27"/>
    </row>
    <row r="1052" spans="1:3" s="4" customFormat="1" hidden="1" x14ac:dyDescent="0.2">
      <c r="A1052" s="32"/>
      <c r="C1052" s="27"/>
    </row>
    <row r="1053" spans="1:3" s="4" customFormat="1" hidden="1" x14ac:dyDescent="0.2">
      <c r="A1053" s="32"/>
      <c r="C1053" s="27"/>
    </row>
    <row r="1054" spans="1:3" s="4" customFormat="1" hidden="1" x14ac:dyDescent="0.2">
      <c r="A1054" s="32"/>
      <c r="C1054" s="27"/>
    </row>
    <row r="1055" spans="1:3" s="4" customFormat="1" hidden="1" x14ac:dyDescent="0.2">
      <c r="A1055" s="32"/>
      <c r="C1055" s="27"/>
    </row>
    <row r="1056" spans="1:3" s="4" customFormat="1" hidden="1" x14ac:dyDescent="0.2">
      <c r="A1056" s="32"/>
      <c r="C1056" s="27"/>
    </row>
    <row r="1057" spans="1:3" s="4" customFormat="1" hidden="1" x14ac:dyDescent="0.2">
      <c r="A1057" s="32"/>
      <c r="C1057" s="27"/>
    </row>
    <row r="1058" spans="1:3" s="4" customFormat="1" hidden="1" x14ac:dyDescent="0.2">
      <c r="A1058" s="32"/>
      <c r="C1058" s="27"/>
    </row>
    <row r="1059" spans="1:3" s="4" customFormat="1" hidden="1" x14ac:dyDescent="0.2">
      <c r="A1059" s="32"/>
      <c r="C1059" s="27"/>
    </row>
    <row r="1060" spans="1:3" s="4" customFormat="1" hidden="1" x14ac:dyDescent="0.2">
      <c r="A1060" s="32"/>
      <c r="C1060" s="27"/>
    </row>
    <row r="1061" spans="1:3" s="4" customFormat="1" hidden="1" x14ac:dyDescent="0.2">
      <c r="A1061" s="32"/>
      <c r="C1061" s="27"/>
    </row>
    <row r="1062" spans="1:3" s="4" customFormat="1" hidden="1" x14ac:dyDescent="0.2">
      <c r="A1062" s="32"/>
      <c r="C1062" s="27"/>
    </row>
    <row r="1063" spans="1:3" s="4" customFormat="1" hidden="1" x14ac:dyDescent="0.2">
      <c r="A1063" s="32"/>
      <c r="C1063" s="27"/>
    </row>
    <row r="1064" spans="1:3" s="4" customFormat="1" hidden="1" x14ac:dyDescent="0.2">
      <c r="A1064" s="32"/>
      <c r="C1064" s="27"/>
    </row>
    <row r="1065" spans="1:3" s="4" customFormat="1" hidden="1" x14ac:dyDescent="0.2">
      <c r="A1065" s="32"/>
      <c r="C1065" s="27"/>
    </row>
    <row r="1066" spans="1:3" s="4" customFormat="1" hidden="1" x14ac:dyDescent="0.2">
      <c r="A1066" s="32"/>
      <c r="C1066" s="27"/>
    </row>
    <row r="1067" spans="1:3" s="4" customFormat="1" hidden="1" x14ac:dyDescent="0.2">
      <c r="A1067" s="32"/>
      <c r="C1067" s="27"/>
    </row>
    <row r="1068" spans="1:3" s="4" customFormat="1" hidden="1" x14ac:dyDescent="0.2">
      <c r="A1068" s="32"/>
      <c r="C1068" s="27"/>
    </row>
    <row r="1069" spans="1:3" s="4" customFormat="1" hidden="1" x14ac:dyDescent="0.2">
      <c r="A1069" s="32"/>
      <c r="C1069" s="27"/>
    </row>
    <row r="1070" spans="1:3" s="4" customFormat="1" hidden="1" x14ac:dyDescent="0.2">
      <c r="A1070" s="32"/>
      <c r="C1070" s="27"/>
    </row>
    <row r="1071" spans="1:3" s="4" customFormat="1" hidden="1" x14ac:dyDescent="0.2">
      <c r="A1071" s="32"/>
      <c r="C1071" s="27"/>
    </row>
    <row r="1072" spans="1:3" s="4" customFormat="1" hidden="1" x14ac:dyDescent="0.2">
      <c r="A1072" s="32"/>
      <c r="C1072" s="27"/>
    </row>
    <row r="1073" spans="1:3" s="4" customFormat="1" hidden="1" x14ac:dyDescent="0.2">
      <c r="A1073" s="32"/>
      <c r="C1073" s="27"/>
    </row>
    <row r="1074" spans="1:3" s="4" customFormat="1" hidden="1" x14ac:dyDescent="0.2">
      <c r="A1074" s="32"/>
      <c r="C1074" s="27"/>
    </row>
    <row r="1075" spans="1:3" s="4" customFormat="1" hidden="1" x14ac:dyDescent="0.2">
      <c r="A1075" s="32"/>
      <c r="C1075" s="27"/>
    </row>
    <row r="1076" spans="1:3" s="4" customFormat="1" hidden="1" x14ac:dyDescent="0.2">
      <c r="A1076" s="32"/>
      <c r="C1076" s="27"/>
    </row>
    <row r="1077" spans="1:3" s="4" customFormat="1" hidden="1" x14ac:dyDescent="0.2">
      <c r="A1077" s="32"/>
      <c r="C1077" s="27"/>
    </row>
    <row r="1078" spans="1:3" s="4" customFormat="1" hidden="1" x14ac:dyDescent="0.2">
      <c r="A1078" s="32"/>
      <c r="C1078" s="27"/>
    </row>
    <row r="1079" spans="1:3" s="4" customFormat="1" hidden="1" x14ac:dyDescent="0.2">
      <c r="A1079" s="32"/>
      <c r="C1079" s="27"/>
    </row>
    <row r="1080" spans="1:3" s="4" customFormat="1" hidden="1" x14ac:dyDescent="0.2">
      <c r="A1080" s="32"/>
      <c r="C1080" s="27"/>
    </row>
    <row r="1081" spans="1:3" s="4" customFormat="1" hidden="1" x14ac:dyDescent="0.2">
      <c r="A1081" s="32"/>
      <c r="C1081" s="27"/>
    </row>
    <row r="1082" spans="1:3" s="4" customFormat="1" hidden="1" x14ac:dyDescent="0.2">
      <c r="A1082" s="32"/>
      <c r="C1082" s="27"/>
    </row>
    <row r="1083" spans="1:3" s="4" customFormat="1" hidden="1" x14ac:dyDescent="0.2">
      <c r="A1083" s="32"/>
      <c r="C1083" s="27"/>
    </row>
    <row r="1084" spans="1:3" s="4" customFormat="1" hidden="1" x14ac:dyDescent="0.2">
      <c r="A1084" s="32"/>
      <c r="C1084" s="27"/>
    </row>
    <row r="1085" spans="1:3" s="4" customFormat="1" hidden="1" x14ac:dyDescent="0.2">
      <c r="A1085" s="32"/>
      <c r="C1085" s="27"/>
    </row>
    <row r="1086" spans="1:3" s="4" customFormat="1" hidden="1" x14ac:dyDescent="0.2">
      <c r="A1086" s="32"/>
      <c r="C1086" s="27"/>
    </row>
    <row r="1087" spans="1:3" s="4" customFormat="1" hidden="1" x14ac:dyDescent="0.2">
      <c r="A1087" s="32"/>
      <c r="C1087" s="27"/>
    </row>
    <row r="1088" spans="1:3" s="4" customFormat="1" hidden="1" x14ac:dyDescent="0.2">
      <c r="A1088" s="32"/>
      <c r="C1088" s="27"/>
    </row>
    <row r="1089" spans="1:3" s="4" customFormat="1" hidden="1" x14ac:dyDescent="0.2">
      <c r="A1089" s="32"/>
      <c r="C1089" s="27"/>
    </row>
    <row r="1090" spans="1:3" s="4" customFormat="1" hidden="1" x14ac:dyDescent="0.2">
      <c r="A1090" s="32"/>
      <c r="C1090" s="27"/>
    </row>
    <row r="1091" spans="1:3" s="4" customFormat="1" hidden="1" x14ac:dyDescent="0.2">
      <c r="A1091" s="32"/>
      <c r="C1091" s="27"/>
    </row>
    <row r="1092" spans="1:3" s="4" customFormat="1" hidden="1" x14ac:dyDescent="0.2">
      <c r="A1092" s="32"/>
      <c r="C1092" s="27"/>
    </row>
    <row r="1093" spans="1:3" s="4" customFormat="1" hidden="1" x14ac:dyDescent="0.2">
      <c r="A1093" s="32"/>
      <c r="C1093" s="27"/>
    </row>
    <row r="1094" spans="1:3" s="4" customFormat="1" hidden="1" x14ac:dyDescent="0.2">
      <c r="A1094" s="32"/>
      <c r="C1094" s="27"/>
    </row>
    <row r="1095" spans="1:3" s="4" customFormat="1" hidden="1" x14ac:dyDescent="0.2">
      <c r="A1095" s="32"/>
      <c r="C1095" s="27"/>
    </row>
    <row r="1096" spans="1:3" s="4" customFormat="1" hidden="1" x14ac:dyDescent="0.2">
      <c r="A1096" s="32"/>
      <c r="C1096" s="27"/>
    </row>
    <row r="1097" spans="1:3" s="4" customFormat="1" hidden="1" x14ac:dyDescent="0.2">
      <c r="A1097" s="32"/>
      <c r="C1097" s="27"/>
    </row>
    <row r="1098" spans="1:3" s="4" customFormat="1" hidden="1" x14ac:dyDescent="0.2">
      <c r="A1098" s="32"/>
      <c r="C1098" s="27"/>
    </row>
    <row r="1099" spans="1:3" s="4" customFormat="1" hidden="1" x14ac:dyDescent="0.2">
      <c r="A1099" s="32"/>
      <c r="C1099" s="27"/>
    </row>
    <row r="1100" spans="1:3" s="4" customFormat="1" hidden="1" x14ac:dyDescent="0.2">
      <c r="A1100" s="32"/>
      <c r="C1100" s="27"/>
    </row>
    <row r="1101" spans="1:3" s="4" customFormat="1" hidden="1" x14ac:dyDescent="0.2">
      <c r="A1101" s="32"/>
      <c r="C1101" s="27"/>
    </row>
    <row r="1102" spans="1:3" s="4" customFormat="1" hidden="1" x14ac:dyDescent="0.2">
      <c r="A1102" s="32"/>
      <c r="C1102" s="27"/>
    </row>
    <row r="1103" spans="1:3" s="4" customFormat="1" hidden="1" x14ac:dyDescent="0.2">
      <c r="A1103" s="32"/>
      <c r="C1103" s="27"/>
    </row>
    <row r="1104" spans="1:3" s="4" customFormat="1" hidden="1" x14ac:dyDescent="0.2">
      <c r="A1104" s="32"/>
      <c r="C1104" s="27"/>
    </row>
    <row r="1105" spans="1:3" s="4" customFormat="1" hidden="1" x14ac:dyDescent="0.2">
      <c r="A1105" s="32"/>
      <c r="C1105" s="27"/>
    </row>
    <row r="1106" spans="1:3" s="4" customFormat="1" hidden="1" x14ac:dyDescent="0.2">
      <c r="A1106" s="32"/>
      <c r="C1106" s="27"/>
    </row>
    <row r="1107" spans="1:3" s="4" customFormat="1" hidden="1" x14ac:dyDescent="0.2">
      <c r="A1107" s="32"/>
      <c r="C1107" s="27"/>
    </row>
    <row r="1108" spans="1:3" s="4" customFormat="1" hidden="1" x14ac:dyDescent="0.2">
      <c r="A1108" s="32"/>
      <c r="C1108" s="27"/>
    </row>
    <row r="1109" spans="1:3" s="4" customFormat="1" hidden="1" x14ac:dyDescent="0.2">
      <c r="A1109" s="32"/>
      <c r="C1109" s="27"/>
    </row>
    <row r="1110" spans="1:3" s="4" customFormat="1" hidden="1" x14ac:dyDescent="0.2">
      <c r="A1110" s="32"/>
      <c r="C1110" s="27"/>
    </row>
    <row r="1111" spans="1:3" s="4" customFormat="1" hidden="1" x14ac:dyDescent="0.2">
      <c r="A1111" s="32"/>
      <c r="C1111" s="27"/>
    </row>
    <row r="1112" spans="1:3" s="4" customFormat="1" hidden="1" x14ac:dyDescent="0.2">
      <c r="A1112" s="32"/>
      <c r="C1112" s="27"/>
    </row>
    <row r="1113" spans="1:3" s="4" customFormat="1" hidden="1" x14ac:dyDescent="0.2">
      <c r="A1113" s="32"/>
      <c r="C1113" s="27"/>
    </row>
    <row r="1114" spans="1:3" s="4" customFormat="1" hidden="1" x14ac:dyDescent="0.2">
      <c r="A1114" s="32"/>
      <c r="C1114" s="27"/>
    </row>
    <row r="1115" spans="1:3" s="4" customFormat="1" hidden="1" x14ac:dyDescent="0.2">
      <c r="A1115" s="32"/>
      <c r="C1115" s="27"/>
    </row>
    <row r="1116" spans="1:3" s="4" customFormat="1" hidden="1" x14ac:dyDescent="0.2">
      <c r="A1116" s="32"/>
      <c r="C1116" s="27"/>
    </row>
    <row r="1117" spans="1:3" s="4" customFormat="1" hidden="1" x14ac:dyDescent="0.2">
      <c r="A1117" s="32"/>
      <c r="C1117" s="27"/>
    </row>
    <row r="1118" spans="1:3" s="4" customFormat="1" hidden="1" x14ac:dyDescent="0.2">
      <c r="A1118" s="32"/>
      <c r="C1118" s="27"/>
    </row>
    <row r="1119" spans="1:3" s="4" customFormat="1" hidden="1" x14ac:dyDescent="0.2">
      <c r="A1119" s="32"/>
      <c r="C1119" s="27"/>
    </row>
    <row r="1120" spans="1:3" s="4" customFormat="1" hidden="1" x14ac:dyDescent="0.2">
      <c r="A1120" s="32"/>
      <c r="C1120" s="27"/>
    </row>
    <row r="1121" spans="1:3" s="4" customFormat="1" hidden="1" x14ac:dyDescent="0.2">
      <c r="A1121" s="32"/>
      <c r="C1121" s="27"/>
    </row>
    <row r="1122" spans="1:3" s="4" customFormat="1" hidden="1" x14ac:dyDescent="0.2">
      <c r="A1122" s="32"/>
      <c r="C1122" s="27"/>
    </row>
    <row r="1123" spans="1:3" s="4" customFormat="1" hidden="1" x14ac:dyDescent="0.2">
      <c r="A1123" s="32"/>
      <c r="C1123" s="27"/>
    </row>
    <row r="1124" spans="1:3" s="4" customFormat="1" hidden="1" x14ac:dyDescent="0.2">
      <c r="A1124" s="32"/>
      <c r="C1124" s="27"/>
    </row>
    <row r="1125" spans="1:3" s="4" customFormat="1" hidden="1" x14ac:dyDescent="0.2">
      <c r="A1125" s="32"/>
      <c r="C1125" s="27"/>
    </row>
    <row r="1126" spans="1:3" s="4" customFormat="1" hidden="1" x14ac:dyDescent="0.2">
      <c r="A1126" s="32"/>
      <c r="C1126" s="27"/>
    </row>
    <row r="1127" spans="1:3" s="4" customFormat="1" hidden="1" x14ac:dyDescent="0.2">
      <c r="A1127" s="32"/>
      <c r="C1127" s="27"/>
    </row>
    <row r="1128" spans="1:3" s="4" customFormat="1" hidden="1" x14ac:dyDescent="0.2">
      <c r="A1128" s="32"/>
      <c r="C1128" s="27"/>
    </row>
    <row r="1129" spans="1:3" s="4" customFormat="1" hidden="1" x14ac:dyDescent="0.2">
      <c r="A1129" s="32"/>
      <c r="C1129" s="27"/>
    </row>
    <row r="1130" spans="1:3" s="4" customFormat="1" hidden="1" x14ac:dyDescent="0.2">
      <c r="A1130" s="32"/>
      <c r="C1130" s="27"/>
    </row>
    <row r="1131" spans="1:3" s="4" customFormat="1" hidden="1" x14ac:dyDescent="0.2">
      <c r="A1131" s="32"/>
      <c r="C1131" s="27"/>
    </row>
    <row r="1132" spans="1:3" s="4" customFormat="1" hidden="1" x14ac:dyDescent="0.2">
      <c r="A1132" s="32"/>
      <c r="C1132" s="27"/>
    </row>
    <row r="1133" spans="1:3" s="4" customFormat="1" hidden="1" x14ac:dyDescent="0.2">
      <c r="A1133" s="32"/>
      <c r="C1133" s="27"/>
    </row>
    <row r="1134" spans="1:3" s="4" customFormat="1" hidden="1" x14ac:dyDescent="0.2">
      <c r="A1134" s="32"/>
      <c r="C1134" s="27"/>
    </row>
    <row r="1135" spans="1:3" s="4" customFormat="1" hidden="1" x14ac:dyDescent="0.2">
      <c r="A1135" s="32"/>
      <c r="C1135" s="27"/>
    </row>
    <row r="1136" spans="1:3" s="4" customFormat="1" hidden="1" x14ac:dyDescent="0.2">
      <c r="A1136" s="32"/>
      <c r="C1136" s="27"/>
    </row>
    <row r="1137" spans="1:3" s="4" customFormat="1" hidden="1" x14ac:dyDescent="0.2">
      <c r="A1137" s="32"/>
      <c r="C1137" s="27"/>
    </row>
    <row r="1138" spans="1:3" s="4" customFormat="1" hidden="1" x14ac:dyDescent="0.2">
      <c r="A1138" s="32"/>
      <c r="C1138" s="27"/>
    </row>
    <row r="1139" spans="1:3" s="4" customFormat="1" hidden="1" x14ac:dyDescent="0.2">
      <c r="A1139" s="32"/>
      <c r="C1139" s="27"/>
    </row>
    <row r="1140" spans="1:3" s="4" customFormat="1" hidden="1" x14ac:dyDescent="0.2">
      <c r="A1140" s="32"/>
      <c r="C1140" s="27"/>
    </row>
    <row r="1141" spans="1:3" s="4" customFormat="1" hidden="1" x14ac:dyDescent="0.2">
      <c r="A1141" s="32"/>
      <c r="C1141" s="27"/>
    </row>
    <row r="1142" spans="1:3" s="4" customFormat="1" hidden="1" x14ac:dyDescent="0.2">
      <c r="A1142" s="32"/>
      <c r="C1142" s="27"/>
    </row>
    <row r="1143" spans="1:3" s="4" customFormat="1" hidden="1" x14ac:dyDescent="0.2">
      <c r="A1143" s="32"/>
      <c r="C1143" s="27"/>
    </row>
    <row r="1144" spans="1:3" s="4" customFormat="1" hidden="1" x14ac:dyDescent="0.2">
      <c r="A1144" s="32"/>
      <c r="C1144" s="27"/>
    </row>
    <row r="1145" spans="1:3" s="4" customFormat="1" hidden="1" x14ac:dyDescent="0.2">
      <c r="A1145" s="32"/>
      <c r="C1145" s="27"/>
    </row>
    <row r="1146" spans="1:3" s="4" customFormat="1" hidden="1" x14ac:dyDescent="0.2">
      <c r="A1146" s="32"/>
      <c r="C1146" s="27"/>
    </row>
    <row r="1147" spans="1:3" s="4" customFormat="1" hidden="1" x14ac:dyDescent="0.2">
      <c r="A1147" s="32"/>
      <c r="C1147" s="27"/>
    </row>
    <row r="1148" spans="1:3" s="4" customFormat="1" hidden="1" x14ac:dyDescent="0.2">
      <c r="A1148" s="32"/>
      <c r="C1148" s="27"/>
    </row>
    <row r="1149" spans="1:3" s="4" customFormat="1" hidden="1" x14ac:dyDescent="0.2">
      <c r="A1149" s="32"/>
      <c r="C1149" s="27"/>
    </row>
    <row r="1150" spans="1:3" s="4" customFormat="1" hidden="1" x14ac:dyDescent="0.2">
      <c r="A1150" s="32"/>
      <c r="C1150" s="27"/>
    </row>
    <row r="1151" spans="1:3" s="4" customFormat="1" hidden="1" x14ac:dyDescent="0.2">
      <c r="A1151" s="32"/>
      <c r="C1151" s="27"/>
    </row>
    <row r="1152" spans="1:3" s="4" customFormat="1" hidden="1" x14ac:dyDescent="0.2">
      <c r="A1152" s="32"/>
      <c r="C1152" s="27"/>
    </row>
    <row r="1153" spans="1:3" s="4" customFormat="1" hidden="1" x14ac:dyDescent="0.2">
      <c r="A1153" s="32"/>
      <c r="C1153" s="27"/>
    </row>
    <row r="1154" spans="1:3" s="4" customFormat="1" hidden="1" x14ac:dyDescent="0.2">
      <c r="A1154" s="32"/>
      <c r="C1154" s="27"/>
    </row>
    <row r="1155" spans="1:3" s="4" customFormat="1" hidden="1" x14ac:dyDescent="0.2">
      <c r="A1155" s="32"/>
      <c r="C1155" s="27"/>
    </row>
    <row r="1156" spans="1:3" s="4" customFormat="1" hidden="1" x14ac:dyDescent="0.2">
      <c r="A1156" s="32"/>
      <c r="C1156" s="27"/>
    </row>
    <row r="1157" spans="1:3" s="4" customFormat="1" hidden="1" x14ac:dyDescent="0.2">
      <c r="A1157" s="32"/>
      <c r="C1157" s="27"/>
    </row>
    <row r="1158" spans="1:3" s="4" customFormat="1" hidden="1" x14ac:dyDescent="0.2">
      <c r="A1158" s="32"/>
      <c r="C1158" s="27"/>
    </row>
    <row r="1159" spans="1:3" s="4" customFormat="1" hidden="1" x14ac:dyDescent="0.2">
      <c r="A1159" s="32"/>
      <c r="C1159" s="27"/>
    </row>
    <row r="1160" spans="1:3" s="4" customFormat="1" hidden="1" x14ac:dyDescent="0.2">
      <c r="A1160" s="32"/>
      <c r="C1160" s="27"/>
    </row>
    <row r="1161" spans="1:3" s="4" customFormat="1" hidden="1" x14ac:dyDescent="0.2">
      <c r="A1161" s="32"/>
      <c r="C1161" s="27"/>
    </row>
    <row r="1162" spans="1:3" s="4" customFormat="1" hidden="1" x14ac:dyDescent="0.2">
      <c r="A1162" s="32"/>
      <c r="C1162" s="27"/>
    </row>
    <row r="1163" spans="1:3" s="4" customFormat="1" hidden="1" x14ac:dyDescent="0.2">
      <c r="A1163" s="32"/>
      <c r="C1163" s="27"/>
    </row>
    <row r="1164" spans="1:3" s="4" customFormat="1" hidden="1" x14ac:dyDescent="0.2">
      <c r="A1164" s="32"/>
      <c r="C1164" s="27"/>
    </row>
    <row r="1165" spans="1:3" s="4" customFormat="1" hidden="1" x14ac:dyDescent="0.2">
      <c r="A1165" s="32"/>
      <c r="C1165" s="27"/>
    </row>
    <row r="1166" spans="1:3" s="4" customFormat="1" hidden="1" x14ac:dyDescent="0.2">
      <c r="A1166" s="32"/>
      <c r="C1166" s="27"/>
    </row>
    <row r="1167" spans="1:3" s="4" customFormat="1" hidden="1" x14ac:dyDescent="0.2">
      <c r="A1167" s="32"/>
      <c r="C1167" s="27"/>
    </row>
    <row r="1168" spans="1:3" s="4" customFormat="1" hidden="1" x14ac:dyDescent="0.2">
      <c r="A1168" s="32"/>
      <c r="C1168" s="27"/>
    </row>
    <row r="1169" spans="1:3" s="4" customFormat="1" hidden="1" x14ac:dyDescent="0.2">
      <c r="A1169" s="32"/>
      <c r="C1169" s="27"/>
    </row>
    <row r="1170" spans="1:3" s="4" customFormat="1" hidden="1" x14ac:dyDescent="0.2">
      <c r="A1170" s="32"/>
      <c r="C1170" s="27"/>
    </row>
    <row r="1171" spans="1:3" s="4" customFormat="1" hidden="1" x14ac:dyDescent="0.2">
      <c r="A1171" s="32"/>
      <c r="C1171" s="27"/>
    </row>
    <row r="1172" spans="1:3" s="4" customFormat="1" hidden="1" x14ac:dyDescent="0.2">
      <c r="A1172" s="32"/>
      <c r="C1172" s="27"/>
    </row>
    <row r="1173" spans="1:3" s="4" customFormat="1" hidden="1" x14ac:dyDescent="0.2">
      <c r="A1173" s="32"/>
      <c r="C1173" s="27"/>
    </row>
    <row r="1174" spans="1:3" s="4" customFormat="1" hidden="1" x14ac:dyDescent="0.2">
      <c r="A1174" s="32"/>
      <c r="C1174" s="27"/>
    </row>
    <row r="1175" spans="1:3" s="4" customFormat="1" hidden="1" x14ac:dyDescent="0.2">
      <c r="A1175" s="32"/>
      <c r="C1175" s="27"/>
    </row>
    <row r="1176" spans="1:3" s="4" customFormat="1" hidden="1" x14ac:dyDescent="0.2">
      <c r="A1176" s="32"/>
      <c r="C1176" s="27"/>
    </row>
    <row r="1177" spans="1:3" s="4" customFormat="1" hidden="1" x14ac:dyDescent="0.2">
      <c r="A1177" s="32"/>
      <c r="C1177" s="27"/>
    </row>
    <row r="1178" spans="1:3" s="4" customFormat="1" hidden="1" x14ac:dyDescent="0.2">
      <c r="A1178" s="32"/>
      <c r="C1178" s="27"/>
    </row>
    <row r="1179" spans="1:3" s="4" customFormat="1" hidden="1" x14ac:dyDescent="0.2">
      <c r="A1179" s="32"/>
      <c r="C1179" s="27"/>
    </row>
    <row r="1180" spans="1:3" s="4" customFormat="1" hidden="1" x14ac:dyDescent="0.2">
      <c r="A1180" s="32"/>
      <c r="C1180" s="27"/>
    </row>
    <row r="1181" spans="1:3" s="4" customFormat="1" hidden="1" x14ac:dyDescent="0.2">
      <c r="A1181" s="32"/>
      <c r="C1181" s="27"/>
    </row>
    <row r="1182" spans="1:3" s="4" customFormat="1" hidden="1" x14ac:dyDescent="0.2">
      <c r="A1182" s="32"/>
      <c r="C1182" s="27"/>
    </row>
    <row r="1183" spans="1:3" s="4" customFormat="1" hidden="1" x14ac:dyDescent="0.2">
      <c r="A1183" s="32"/>
      <c r="C1183" s="27"/>
    </row>
    <row r="1184" spans="1:3" s="4" customFormat="1" hidden="1" x14ac:dyDescent="0.2">
      <c r="A1184" s="32"/>
      <c r="C1184" s="27"/>
    </row>
    <row r="1185" spans="1:6" s="4" customFormat="1" hidden="1" x14ac:dyDescent="0.2">
      <c r="A1185" s="32"/>
      <c r="C1185" s="27"/>
    </row>
    <row r="1186" spans="1:6" s="4" customFormat="1" hidden="1" x14ac:dyDescent="0.2">
      <c r="A1186" s="32"/>
      <c r="C1186" s="27"/>
    </row>
    <row r="1187" spans="1:6" s="4" customFormat="1" hidden="1" x14ac:dyDescent="0.2">
      <c r="A1187" s="32"/>
      <c r="C1187" s="27"/>
    </row>
    <row r="1188" spans="1:6" s="4" customFormat="1" hidden="1" x14ac:dyDescent="0.2">
      <c r="A1188" s="32"/>
      <c r="C1188" s="27"/>
    </row>
    <row r="1189" spans="1:6" s="4" customFormat="1" hidden="1" x14ac:dyDescent="0.2">
      <c r="A1189" s="32"/>
      <c r="C1189" s="27"/>
    </row>
    <row r="1190" spans="1:6" s="4" customFormat="1" hidden="1" x14ac:dyDescent="0.2">
      <c r="A1190" s="32"/>
      <c r="C1190" s="27"/>
    </row>
    <row r="1191" spans="1:6" s="4" customFormat="1" hidden="1" x14ac:dyDescent="0.2">
      <c r="A1191" s="32"/>
      <c r="C1191" s="27"/>
    </row>
    <row r="1192" spans="1:6" s="4" customFormat="1" hidden="1" x14ac:dyDescent="0.2">
      <c r="A1192" s="32"/>
      <c r="C1192" s="27"/>
    </row>
    <row r="1193" spans="1:6" s="4" customFormat="1" hidden="1" x14ac:dyDescent="0.2">
      <c r="A1193" s="32"/>
      <c r="C1193" s="27"/>
    </row>
    <row r="1194" spans="1:6" x14ac:dyDescent="0.2">
      <c r="F1194" s="14">
        <f>F118+F243+F249+F251+F253+F255+F257+F263+F265+F267+F269+F271+F289+F295+F297+F299+F301+F307+F309</f>
        <v>268431800</v>
      </c>
    </row>
  </sheetData>
  <autoFilter ref="C1:C1193">
    <filterColumn colId="0">
      <filters>
        <filter val="313"/>
      </filters>
    </filterColumn>
  </autoFilter>
  <mergeCells count="6">
    <mergeCell ref="B1:F3"/>
    <mergeCell ref="A4:F4"/>
    <mergeCell ref="A5:F5"/>
    <mergeCell ref="A6:A7"/>
    <mergeCell ref="B6:E6"/>
    <mergeCell ref="F6:F7"/>
  </mergeCells>
  <pageMargins left="0.59055118110236227" right="0.31496062992125984" top="0.27559055118110237" bottom="0.35433070866141736" header="0.15748031496062992" footer="0.27559055118110237"/>
  <pageSetup paperSize="9" scale="71" fitToHeight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2016  (2)</vt:lpstr>
      <vt:lpstr>2016  (3)</vt:lpstr>
      <vt:lpstr>'2016  (2)'!Область_печати</vt:lpstr>
      <vt:lpstr>'2016  (3)'!Область_печати</vt:lpstr>
    </vt:vector>
  </TitlesOfParts>
  <Company>Финансовый отдел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Пользователь</cp:lastModifiedBy>
  <cp:lastPrinted>2015-12-18T07:00:31Z</cp:lastPrinted>
  <dcterms:created xsi:type="dcterms:W3CDTF">2007-09-27T04:48:52Z</dcterms:created>
  <dcterms:modified xsi:type="dcterms:W3CDTF">2015-12-18T07:00:55Z</dcterms:modified>
</cp:coreProperties>
</file>