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25" yWindow="65491" windowWidth="8445" windowHeight="8220" tabRatio="601" activeTab="0"/>
  </bookViews>
  <sheets>
    <sheet name="2020" sheetId="1" r:id="rId1"/>
  </sheets>
  <definedNames>
    <definedName name="_xlnm.Print_Area" localSheetId="0">'2020'!$A$1:$F$582</definedName>
  </definedNames>
  <calcPr fullCalcOnLoad="1"/>
</workbook>
</file>

<file path=xl/sharedStrings.xml><?xml version="1.0" encoding="utf-8"?>
<sst xmlns="http://schemas.openxmlformats.org/spreadsheetml/2006/main" count="2108" uniqueCount="577">
  <si>
    <t>Реализация переданных государственных полномочий по компенсации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</si>
  <si>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Муниципальная районная программа "Улучшение условий функционирования сельскоозяйственной деятельности в Сосновском муниципальном районе Челябинской области на 2019-2021 годы"</t>
  </si>
  <si>
    <t>Оказание консультационной помощи по вопросам сельскохозяйственного производства</t>
  </si>
  <si>
    <t>Разработка и внедрение цифровых технологий, направленных на рациональное использование земель сельскохозяйственного назначения</t>
  </si>
  <si>
    <t>99 0 00 20300</t>
  </si>
  <si>
    <t>99 0 00 03060</t>
  </si>
  <si>
    <t>99 0 00 12010</t>
  </si>
  <si>
    <t>99 0 00 20400</t>
  </si>
  <si>
    <t>Уплата прочих налогов, сборов и иных платежей</t>
  </si>
  <si>
    <t>99 0 00 99090</t>
  </si>
  <si>
    <t>99 0 00 51200</t>
  </si>
  <si>
    <t>Проведение выборов депутатов муниципального образования</t>
  </si>
  <si>
    <t>99 0 00 20004</t>
  </si>
  <si>
    <t>99 0 00 07570</t>
  </si>
  <si>
    <t>99 0 00 07571</t>
  </si>
  <si>
    <t>Резервные фонды исполнительных огранов местного самоуправления</t>
  </si>
  <si>
    <t>14 0 00 01480</t>
  </si>
  <si>
    <t>Проведение работ по описанию местоположения границ населенных пунктов Челябинской области</t>
  </si>
  <si>
    <t>Проведение работ по описанию местоположения границ территориальных зон Челябинской области</t>
  </si>
  <si>
    <t>21 0 00 00210</t>
  </si>
  <si>
    <t>99 0 00 11700</t>
  </si>
  <si>
    <t>99 0 00 29350</t>
  </si>
  <si>
    <t>99 0 00 29900</t>
  </si>
  <si>
    <t>Иные выплаты персоналу учреждений, за исключением фонда оплаты труда</t>
  </si>
  <si>
    <t>99 0 00 59300</t>
  </si>
  <si>
    <t>99 0 00 11800</t>
  </si>
  <si>
    <t>99 0 00 62900</t>
  </si>
  <si>
    <t>Создание резервов материальных ресурсов для предупреждения и ликвидации чрезвычайных ситуаций</t>
  </si>
  <si>
    <t>99 0 00 62910</t>
  </si>
  <si>
    <t>19 0 00 22030</t>
  </si>
  <si>
    <t>19 0 00 00320</t>
  </si>
  <si>
    <t>15 0 00 S1010</t>
  </si>
  <si>
    <t>15 0 00 S1020</t>
  </si>
  <si>
    <t>13 0 00 S6040</t>
  </si>
  <si>
    <t>13 0 00 S6050</t>
  </si>
  <si>
    <t>Субсидии местным бюджетам на строительство и реконструкция автомобильных дорог общего пользования местного значения</t>
  </si>
  <si>
    <t>Субсидии местным бюджетам на капитальный ремонт, ремонт и содержание автомобильных дорог общего пользования местного значения</t>
  </si>
  <si>
    <t>99 0 00 11200</t>
  </si>
  <si>
    <t>12 0 00 13540</t>
  </si>
  <si>
    <t>99 0 00 11300</t>
  </si>
  <si>
    <t>99 0 00 11100</t>
  </si>
  <si>
    <t>99 0 00 S6010</t>
  </si>
  <si>
    <t xml:space="preserve">Субсидии местным бюджетам на строительство, модернизацию, реконструкцию и капитальный ремонт объектов систем водоснабжения, водоотведения и очистки сточных вод, а также очистных сооружений канализации </t>
  </si>
  <si>
    <t>99 0 00 11400</t>
  </si>
  <si>
    <t>99 0 00 11500</t>
  </si>
  <si>
    <t>08 1 00 S4050</t>
  </si>
  <si>
    <t>08 3 00 14010</t>
  </si>
  <si>
    <t>Подготовка документов территориального планирования, градостроительного зоонирования и документации при планировке территорий за счет средств местного бюджета</t>
  </si>
  <si>
    <t>99 0 00 99120</t>
  </si>
  <si>
    <t>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</si>
  <si>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99 0 00 62250</t>
  </si>
  <si>
    <t>06 3 00 41600</t>
  </si>
  <si>
    <t>16 0 00 16400</t>
  </si>
  <si>
    <t>08 2 00 L4970</t>
  </si>
  <si>
    <t>Реализация инвестиционных проектов на территории муниципальных образований</t>
  </si>
  <si>
    <t>17 0 00 71050</t>
  </si>
  <si>
    <t>17 0 P5 00000</t>
  </si>
  <si>
    <t>17 0 P5 52280</t>
  </si>
  <si>
    <t>Оснащение объектов спортивной инфраструктуры спортивно-технологическим оборудование</t>
  </si>
  <si>
    <t>23 0 00 00000</t>
  </si>
  <si>
    <t>Муниципальная районная программа "Поддержка садоводческих некоммерческих товариществ, расположенных на территории Сосновского муниципального района"</t>
  </si>
  <si>
    <t>23 0 00 S1060</t>
  </si>
  <si>
    <t>Оказание поддержки садоводческим некоммерческим товариществам</t>
  </si>
  <si>
    <t>Гранты иным некоммерческим организациям</t>
  </si>
  <si>
    <t>99 0 00 04030</t>
  </si>
  <si>
    <t>99 0 00 82250</t>
  </si>
  <si>
    <t>99 0 00 41600</t>
  </si>
  <si>
    <t>Мероприятия, реализуемые органами исполнительной власти</t>
  </si>
  <si>
    <t>06 3 P2 04110</t>
  </si>
  <si>
    <t>06 3 P2 00000</t>
  </si>
  <si>
    <t>Приобретение зданий и помещений для размещения дошкольных образовательных организаций в целях создания дополнительных мест для детей в возрасте от 1,5 до 3 лет</t>
  </si>
  <si>
    <t>06 3 P2 52321</t>
  </si>
  <si>
    <t>Выкуп зданий для размещения дошкольных образовательных организаций</t>
  </si>
  <si>
    <t>99 0 00 45450</t>
  </si>
  <si>
    <t>Субсидии на возмещение недополученных доходов и (или) возмещение фактически понесенных затрат</t>
  </si>
  <si>
    <t>631</t>
  </si>
  <si>
    <t>99 0 00 22550</t>
  </si>
  <si>
    <t>Руководитель контрольно-счетной палаты</t>
  </si>
  <si>
    <t>01 4 00 42300</t>
  </si>
  <si>
    <t>01 6 00 42310</t>
  </si>
  <si>
    <t>01 1 00 44000</t>
  </si>
  <si>
    <t>01 1 00 44010</t>
  </si>
  <si>
    <t>01 2 00 L519Б</t>
  </si>
  <si>
    <t>01 2 00 44200</t>
  </si>
  <si>
    <t>Уплата налога на имущество организаций, земельного налога</t>
  </si>
  <si>
    <t>01 2 00 44210</t>
  </si>
  <si>
    <t>01 3 00 44100</t>
  </si>
  <si>
    <t>01 5 00 41500</t>
  </si>
  <si>
    <t xml:space="preserve"> Проведение ремонтных работ, противопожарных мероприятий, энергосберегающих мероприятий в зданиях учреждений культуры, находящихся в муниципальной собственности, и приобретение основных средств для муниципальных учреждений </t>
  </si>
  <si>
    <t>01 7 00 41500</t>
  </si>
  <si>
    <t>03 3 00 41500</t>
  </si>
  <si>
    <t>01 7 00 20400</t>
  </si>
  <si>
    <t>01 7 00 45200</t>
  </si>
  <si>
    <t>07 1 00 41600</t>
  </si>
  <si>
    <t>99 0 00 21110</t>
  </si>
  <si>
    <t>99 0 00 21500</t>
  </si>
  <si>
    <t>06 1 00 S4060</t>
  </si>
  <si>
    <t>Подпрограмма "Организация питания детей дошкольного возраста "</t>
  </si>
  <si>
    <t>06 1 00 42000</t>
  </si>
  <si>
    <t>06 1 00 42020</t>
  </si>
  <si>
    <t xml:space="preserve">Питание детей дошкольного возраста </t>
  </si>
  <si>
    <t>Финансовое обеспечение государственного (муниципального) задания на оказание государственных (муниципальных) услуг. (Предоставление субсидии бюджетным, автономным учреждениям и иным некоммерческим организациям)</t>
  </si>
  <si>
    <t>Питание детей дошкольного возраста (родительская плата)</t>
  </si>
  <si>
    <t>06 2 00 04010</t>
  </si>
  <si>
    <t>06 2 00 04020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</si>
  <si>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</t>
  </si>
  <si>
    <t>06 2 00 04040</t>
  </si>
  <si>
    <t xml:space="preserve">Финансовое обеспечение получения дошкольного образования в частных дошкольных образовательных организациях 
</t>
  </si>
  <si>
    <t>Субсидии некоммерческим организациям (за исключением государственных (муниципальных) учреждений)</t>
  </si>
  <si>
    <t>632</t>
  </si>
  <si>
    <t>06 2 00 42000</t>
  </si>
  <si>
    <t>06 2 00 42010</t>
  </si>
  <si>
    <t>Обеспечение деятельности (оказание услуг)  подведомственных казенных учреждений. Другие мероприятия</t>
  </si>
  <si>
    <t>06 3 00 S4080</t>
  </si>
  <si>
    <t>Проведение капитального ремонта зданий и сооружений муниципальных организаций дошкольного образования</t>
  </si>
  <si>
    <t>06 3 00 42010</t>
  </si>
  <si>
    <t>06 3 00 41500</t>
  </si>
  <si>
    <t xml:space="preserve">Создание дополнительных мест для детей в возрасте от 1,5 до 3 лет путем перепрофилирования действующих групповых ячеек в расположенных на территории Челябинской области муниципальных образовательных организациях </t>
  </si>
  <si>
    <t>05 2 Е1 S3050</t>
  </si>
  <si>
    <t>05 3 00 S1010</t>
  </si>
  <si>
    <t>05 3 00 S3330</t>
  </si>
  <si>
    <t>Проведение  ремонтных работ по замене оконных блоков в муниципальных общеобразовательных организациях</t>
  </si>
  <si>
    <t>05 3 00 41500</t>
  </si>
  <si>
    <t>05 4 00 42100</t>
  </si>
  <si>
    <t>05 5 00 03120</t>
  </si>
  <si>
    <t>05 5 00 42100</t>
  </si>
  <si>
    <t>05 5 00 42300</t>
  </si>
  <si>
    <t>Субсидии местным бюджетам на обеспечение молоком (молочной продукцией) обучающихся по программам начального общего образования в муниципальных общеобразовательных организациях</t>
  </si>
  <si>
    <t>05 8 00 S3030</t>
  </si>
  <si>
    <t>05 8 00 S4060</t>
  </si>
  <si>
    <t>05 8 00 42100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</si>
  <si>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</si>
  <si>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 xml:space="preserve">Внедрение целевой модели цифровой образовательной среды в общеобразовательных организациях и профессиональных образовательных организациях  </t>
  </si>
  <si>
    <t>Региональный проект "Содействие занятости женщин - создание условий дошкольного образования для детей в возрасте до трех лет""</t>
  </si>
  <si>
    <t>Предоставление молодым семьям - участникам подпрограммы социальных выплат на приобретение жилого помещения эконом-класса или создание объекта индивидуального жилищного строительства эконом класса</t>
  </si>
  <si>
    <t>Регмональный проект «Социальная активность»</t>
  </si>
  <si>
    <t>Комплектование книжных фондов муниципальных общедоступных библиотек</t>
  </si>
  <si>
    <t xml:space="preserve">22 0 G2 43120 </t>
  </si>
  <si>
    <t xml:space="preserve">22 0 G2 00000 </t>
  </si>
  <si>
    <t>Региональный проект "Создание и содержание мест (площадок) накопления твердых коммунальных отходов"</t>
  </si>
  <si>
    <t>Региональный проект "Формирование комфортной городской среды"</t>
  </si>
  <si>
    <t>09 1 E8 00000</t>
  </si>
  <si>
    <t>03 1 P1 00000</t>
  </si>
  <si>
    <t>Региональныый проект "Финансовая поддержка семей при рождении детей"</t>
  </si>
  <si>
    <t>Прочая закупка товаров, работ и услуг (Обеспечение деятельности (оказание услуг)  подведомственных казенных учреждений)</t>
  </si>
  <si>
    <t>05 8 00 42120</t>
  </si>
  <si>
    <t>05 8 00 42122</t>
  </si>
  <si>
    <t>Прочая закупка товаров, работ и услуг.  (Обеспечение деятельности (оказание услуг)  подведомственных казенных учреждений)</t>
  </si>
  <si>
    <t>Прочая закупка товаров, работ и услуг  (родительская плата) (Обеспечение деятельности (оказание услуг)  подведомственных казенных учреждений)</t>
  </si>
  <si>
    <t>07 1 00 42100</t>
  </si>
  <si>
    <t>07 2 00 42100</t>
  </si>
  <si>
    <t>07 3 00 13010</t>
  </si>
  <si>
    <t>07 3 00 S3010</t>
  </si>
  <si>
    <t>Организация летнего отдыха, оздоровления и занятости детей в каникулярное время</t>
  </si>
  <si>
    <t>05 1 00 41600</t>
  </si>
  <si>
    <t>05 2 00 41600</t>
  </si>
  <si>
    <t>05 3 00 S3040</t>
  </si>
  <si>
    <t>05 7 00 20400</t>
  </si>
  <si>
    <t>05 7 00 45200</t>
  </si>
  <si>
    <t>07 4 00 41500</t>
  </si>
  <si>
    <t>Подпрограмма "Подарим Новый год детям""</t>
  </si>
  <si>
    <t>07 7 00 00000</t>
  </si>
  <si>
    <t>07 7 00 41500</t>
  </si>
  <si>
    <t>Подпрограмма "Вакцинопофилактика"</t>
  </si>
  <si>
    <t>07 8 00 00000</t>
  </si>
  <si>
    <t>05 4 00 03020</t>
  </si>
  <si>
    <t>06 1 00 04050</t>
  </si>
  <si>
    <t>06 2 00 04050</t>
  </si>
  <si>
    <t>17 0 00 S0045</t>
  </si>
  <si>
    <t>Оплата услуг специалистов по организации физкультурно-оздоровительной и спортивно-массовой работы с детьми и подростками</t>
  </si>
  <si>
    <t>03 2 00 28000</t>
  </si>
  <si>
    <t>03 1 P1 28180</t>
  </si>
  <si>
    <t>03 1 00 12750</t>
  </si>
  <si>
    <t>03 1 00 28190</t>
  </si>
  <si>
    <t>03 1 00 28220</t>
  </si>
  <si>
    <t>03 1 00 28300</t>
  </si>
  <si>
    <t>03 1 00 28310</t>
  </si>
  <si>
    <t>03 1 00 28320</t>
  </si>
  <si>
    <t>03 1 00 28330</t>
  </si>
  <si>
    <t>03 1 00 28340</t>
  </si>
  <si>
    <t>03 1 00 28350</t>
  </si>
  <si>
    <t>03 1 00 28370</t>
  </si>
  <si>
    <t>03 1 00 28380</t>
  </si>
  <si>
    <t>03 1 00 28390</t>
  </si>
  <si>
    <t>03 1 00 28400</t>
  </si>
  <si>
    <t>03 1 00 28410</t>
  </si>
  <si>
    <t>03 1 00 51370</t>
  </si>
  <si>
    <t>03 1 00 52200</t>
  </si>
  <si>
    <t>03 1 00 52500</t>
  </si>
  <si>
    <t>03 1 00 52800</t>
  </si>
  <si>
    <t>03 1 00 53800</t>
  </si>
  <si>
    <t>03 1 00 63550</t>
  </si>
  <si>
    <t>03 1 00 63555</t>
  </si>
  <si>
    <t>Субсидии некоммерческим оргнаизациям, осуществляющим поддержку ветеранов (пенсионеров) войны, труда, Вооруженных Сил и правоохранительных органов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</si>
  <si>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защиты отдельных категорий граждан в Челябинской области"</t>
  </si>
  <si>
    <t>Компенсационные выплаты за пользование услугами связи в соответствии с Законом Челябинской области "О дополнительных мерах социальной защиты отдельных категорий граждан в Челябинской области"</t>
  </si>
  <si>
    <t>Реализация полномочий Российской Федерации на оплату жилищно-коммунальных услуг отдельным категриям граждан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</si>
  <si>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№40-ФЗ "Об обязательном страхоании гражданской ответственности владельцев транспортных средств"</t>
  </si>
  <si>
    <t>Выплата  единовременного социального пособия гражданам, находящихся в трудной жизненной ситуации</t>
  </si>
  <si>
    <t>07 6 00 28140</t>
  </si>
  <si>
    <t>Социальная поддержка детей-сирот и детей, оставшихся без попечения родителей, находящихся в муниципальных образовательных учреждениях для детей-сирот и детей, оставшихся без попечения родителей</t>
  </si>
  <si>
    <t>Организация работы органов управления социальной защиты населения</t>
  </si>
  <si>
    <t>03 2 00 28110</t>
  </si>
  <si>
    <t>03 2 00 28370</t>
  </si>
  <si>
    <t>03 3 00 40810</t>
  </si>
  <si>
    <t>07 5 00 40810</t>
  </si>
  <si>
    <t>Подпрограмма "Дети-инвалиды"</t>
  </si>
  <si>
    <t>07 6 00 40810</t>
  </si>
  <si>
    <t>11 0 00 40810</t>
  </si>
  <si>
    <t>10 0 00 20400</t>
  </si>
  <si>
    <t>Фонд оплаты труда государственных (муниципальных) органов и взносы по обязательному социальному страхованию</t>
  </si>
  <si>
    <t>10 0 00 46020</t>
  </si>
  <si>
    <t>10 0 00 51180</t>
  </si>
  <si>
    <t>Субвенции</t>
  </si>
  <si>
    <t>08 1 00 S4060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</si>
  <si>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</t>
  </si>
  <si>
    <t>04 0 F2 55550</t>
  </si>
  <si>
    <t>22 0 00 00000</t>
  </si>
  <si>
    <t>Муниципальная районная программа "Создание и содержание мест (площадок) накопления твердых коммунальных отходов на территории Сосновского муниципального района" на 2019-2021 годы</t>
  </si>
  <si>
    <t>Создание и содержание мест (площадок) накопления твердых коммунальных отходов</t>
  </si>
  <si>
    <t>10 0 00 72870</t>
  </si>
  <si>
    <t>Осуществление государственных полномочий по расчету и предоставлению дотаций сельским поселениям за счет средств областного бюджета</t>
  </si>
  <si>
    <t>Дотации на выравнивание бюджетной обеспеченности</t>
  </si>
  <si>
    <t>14</t>
  </si>
  <si>
    <t>02 0 00 00000</t>
  </si>
  <si>
    <t>02 0 00 20404</t>
  </si>
  <si>
    <t>09 1 00 03300</t>
  </si>
  <si>
    <t>09 1 00 00000</t>
  </si>
  <si>
    <t>Подпрограмма "Государственная молодежная политика"</t>
  </si>
  <si>
    <t>09 1 E8 S1010</t>
  </si>
  <si>
    <t>09 2 00 00000</t>
  </si>
  <si>
    <t>Подпрограмма "Профилактика наркомании, токсикомании, алкоголизма и их социальных последствий "</t>
  </si>
  <si>
    <t>09 2 00 03310</t>
  </si>
  <si>
    <t>Профилактика наркомании, токсикомании, алкоголизма и их социальных последствий</t>
  </si>
  <si>
    <t>Подпрограмма "Профилактика безнадзорности и правонарушений несовершеннолетних"</t>
  </si>
  <si>
    <t>07 8 00 41600</t>
  </si>
  <si>
    <t>99 0 00 41610</t>
  </si>
  <si>
    <t>Выкуп зданий для размещения общеобразовательных организаций</t>
  </si>
  <si>
    <t>05 2 00 S1030</t>
  </si>
  <si>
    <t>05 2 00 42100</t>
  </si>
  <si>
    <t>05 3 00 42100</t>
  </si>
  <si>
    <t>Муниципальная  районная программа "Развитие информационного общества в Сосновском муниципальном районе на 2020-2025"</t>
  </si>
  <si>
    <t>Развитие информационного общества в Сосновском муниципальном районе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</si>
  <si>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</si>
  <si>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( руб.)</t>
  </si>
  <si>
    <t>Муниципальная программа "Противодействие коррупции в Сосновском муниципальном районе"</t>
  </si>
  <si>
    <t>Противодействие коррупции в Сосновском муниципальном районе</t>
  </si>
  <si>
    <t>24 0 00 00000</t>
  </si>
  <si>
    <t>24 0 00 00410</t>
  </si>
  <si>
    <t>Региональный проект "Современная школа"</t>
  </si>
  <si>
    <t xml:space="preserve">Создание новых мест в общеобразовательных организациях, расположенных на территории Челябинской области
</t>
  </si>
  <si>
    <t>05 2 E1 00000</t>
  </si>
  <si>
    <t>06 3 P2 S4160</t>
  </si>
  <si>
    <t>05 2 Е1 51690</t>
  </si>
  <si>
    <t>05 2 Е4 00000</t>
  </si>
  <si>
    <t>05 2 Е4 52100</t>
  </si>
  <si>
    <t>Региональный проект "Цифровая образовательная среда"</t>
  </si>
  <si>
    <t>05 8 00 S3300</t>
  </si>
  <si>
    <t>03 1 00 28430</t>
  </si>
  <si>
    <t>Предоставление единовременной выплаты в соответствии с Законом Челябинской области «О дополнительных мерах социальной поддержки отдельных категорий граждан в связи с переходом к цифровому телерадиовещанию»</t>
  </si>
  <si>
    <t>25 0 00 00000</t>
  </si>
  <si>
    <t>25 0 00 13550</t>
  </si>
  <si>
    <t>Муниципальная программа "Поддержка ветеранов (пенсионеров) войны, труда, Вооруженных Сил и правоохранительных органов"</t>
  </si>
  <si>
    <t>Муниципальная районная программа "Внесение в государственный кадастр недвижимости сведений о границах населенных пунктов и территориальных зонах Сосновского муниципального района Челябинской области"</t>
  </si>
  <si>
    <t>20 1 00 00000</t>
  </si>
  <si>
    <t>Внесение в государственный кадастр недвижимости сведений о границах населенных пунктов Сосновского муниципального района</t>
  </si>
  <si>
    <t>20 1 00 S9320</t>
  </si>
  <si>
    <t>20 2 00 00000</t>
  </si>
  <si>
    <t>Внесение в государственный кадастр недвижимости сведений о территориальных зонах Сосновского муниципального района</t>
  </si>
  <si>
    <t>20 2 00 S9330</t>
  </si>
  <si>
    <t>243</t>
  </si>
  <si>
    <t xml:space="preserve"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 </t>
  </si>
  <si>
    <t>Обеспечение деятельности (оказание услуг) подведомственных казенных учреждений</t>
  </si>
  <si>
    <t>540</t>
  </si>
  <si>
    <t>Реализация переданных полномочий муниципального района на осуществление мер по противодействию коррупции в границах поселения</t>
  </si>
  <si>
    <t>Иные межбюджетные трасферты</t>
  </si>
  <si>
    <t>Реализация переданных полномочий муниципального района на участие в предупреждении и ликвидации последствий чрезвычайных ситуаций в границах поселений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</si>
  <si>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</si>
  <si>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 осуществлению муниципального жилищного контроля, а также иных полномочий органов местного самуправления в соответствии с жилищным законодательством</t>
  </si>
  <si>
    <t>Реализация переданных полномочий муниципального района на организацию в границах поселения электро-, тепло-, газо-, и водоснбжения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</si>
  <si>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Реализация переданных полномочий муниципального района на организацию сбора и вывоза бытовых отходов и мусора</t>
  </si>
  <si>
    <t>Реализация переданных полномочий муниципального района на организацию ритуальных услуг и содержание мест захоронения</t>
  </si>
  <si>
    <t xml:space="preserve">Муниципальная  районная программа "Развитие муниципальной службы в Сосновском районе" </t>
  </si>
  <si>
    <t>321</t>
  </si>
  <si>
    <t>Муниципальная районная программа "Поддержка и развитие дошкольного образования в Сосновском муниципальном районе"</t>
  </si>
  <si>
    <t>Иные межбюджетные трансферты</t>
  </si>
  <si>
    <t>Финансовое обеспечение выполнения функций государственными органами</t>
  </si>
  <si>
    <t>Мероприятия, реализуемые бюджетными, автономными и казенными учреждениями</t>
  </si>
  <si>
    <t>Организации дополнительного образования</t>
  </si>
  <si>
    <t>Строительство газопроводов и газовых сетей</t>
  </si>
  <si>
    <t>Профилактика безопасности дорожного движения</t>
  </si>
  <si>
    <t>Организация и проведение мероприятий с детьми и молодежью</t>
  </si>
  <si>
    <t>Финансовая поддержка субъектов малого и среднего предпринимательства</t>
  </si>
  <si>
    <t>Повышение квалификации (обучение) муниципальных служащих и лиц, замещающих муниципальные должности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</si>
  <si>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</si>
  <si>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Непрограммные направления деятельности</t>
  </si>
  <si>
    <t>Реализация полномочий Российской Федерации по предоставлению отдельных мер социальной поддержки гражданам, подвергшимся воздействию радиации</t>
  </si>
  <si>
    <t>19 0 00 00000</t>
  </si>
  <si>
    <t>Улучшение условий и охраны труда в целях снижения профессиональных рисков работников</t>
  </si>
  <si>
    <t>Подпрограмма "Подготовка земельных участков для освоения в целях жилищного строительства"</t>
  </si>
  <si>
    <t>01 0 00 00000</t>
  </si>
  <si>
    <t>01 1 00 00000</t>
  </si>
  <si>
    <t xml:space="preserve">Подпрограмма "Развитие библиотечного дела в Сосновском муниципальном районе" </t>
  </si>
  <si>
    <t>01 2 00 00000</t>
  </si>
  <si>
    <t xml:space="preserve">Подпрограмма "Развитие музейного дела в Сосновском муниципальном районе" </t>
  </si>
  <si>
    <t>01 3 00 00000</t>
  </si>
  <si>
    <t>03 0 00 00000</t>
  </si>
  <si>
    <t>11 0 00 00000</t>
  </si>
  <si>
    <t>07 0 00 00000</t>
  </si>
  <si>
    <t>08 0 00 00000</t>
  </si>
  <si>
    <t>06 0 00 00000</t>
  </si>
  <si>
    <t>05 0 00 00000</t>
  </si>
  <si>
    <t>09 0 00 00000</t>
  </si>
  <si>
    <t>10 0 00 00000</t>
  </si>
  <si>
    <t>12 0 00 00000</t>
  </si>
  <si>
    <t>13 0 00 00000</t>
  </si>
  <si>
    <t>15 0 00 00000</t>
  </si>
  <si>
    <t>14 0 00 00000</t>
  </si>
  <si>
    <t>16 0 00 00000</t>
  </si>
  <si>
    <t>01 5 00 00000</t>
  </si>
  <si>
    <t>01 4 00 00000</t>
  </si>
  <si>
    <t xml:space="preserve">Подпрограмма  "Укрепление материально-технической базы и обеспечение пожарной безопасности учреждений культуры Сосновского района " </t>
  </si>
  <si>
    <t>01 6 00 00000</t>
  </si>
  <si>
    <t>Подпрограмма "Развитие  хорового и фестивального движения в Сосновском муниципальном районе "</t>
  </si>
  <si>
    <t>Адресная субсидия гражданам в связи с ростом платы за коммунальные услуги</t>
  </si>
  <si>
    <t>Ежемесячная денежная выплата и возмещение расходов, связанных с проездом к местам захоронения в соответствии с Закон Челябинской области "О дополнительных мерах социальной поддержки детей погибших участников Великой Отечественной войны и приравненных к ним лиц"</t>
  </si>
  <si>
    <t>Компенсация расходов на уплату взносов на капитальный ремонт общего имущества в многоквартирном доме в соответствии Законом Челябинской области "О дополнительных мерах социальной поддержки отдельных категорий граждан в Челябинской области"</t>
  </si>
  <si>
    <t>04 0 00 00000</t>
  </si>
  <si>
    <t>07 1 00 00000</t>
  </si>
  <si>
    <t>Подпрограмма "Одаренные дети"</t>
  </si>
  <si>
    <t>Подпрограмма "Патриотическое воспитание"</t>
  </si>
  <si>
    <t>07 2 00 00000</t>
  </si>
  <si>
    <t>07 3 00 00000</t>
  </si>
  <si>
    <t>07 4 00 00000</t>
  </si>
  <si>
    <t>05 1 00 00000</t>
  </si>
  <si>
    <t>Мероприятия, реализуемые органами местного самоуправления</t>
  </si>
  <si>
    <t xml:space="preserve">Муниципальная районная программа"Крепкая семья" </t>
  </si>
  <si>
    <t>99 0 00 00000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</si>
  <si>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донор"</t>
  </si>
  <si>
    <t>Выплата областного единовременного пособия при рождении ребенка в соответствии с Законом Челябинской области " Об областном единовременном пособии при рождении ребенка"</t>
  </si>
  <si>
    <t>Содержание ребенка в семье опекуна и приемной семье, а также вознаграждение , причитающееся приемному родителю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причитающимся приемному родителю, и социальных гарантиях приемной семье"</t>
  </si>
  <si>
    <t>Комплектование, учет и хранение архивных документов, отнесенных к государственной  собственности Челябинской области</t>
  </si>
  <si>
    <t>07 5 00 00000</t>
  </si>
  <si>
    <t>05 3 00 00000</t>
  </si>
  <si>
    <t>05 2 00 00000</t>
  </si>
  <si>
    <t>Подпрограмма " Поддержка и развитие профессионального мастерства педагогических работников"</t>
  </si>
  <si>
    <t>Подпрограмма " Развитие инфраструктуры образовательных учреждений"</t>
  </si>
  <si>
    <t>05 4 00 00000</t>
  </si>
  <si>
    <t>05 5 00 00000</t>
  </si>
  <si>
    <t>Подпрограмма " Обеспечение доступного качественного общего и дополнительного образования"</t>
  </si>
  <si>
    <t>Подпрограмма " Дети-сироты"</t>
  </si>
  <si>
    <t>07 6 00 00000</t>
  </si>
  <si>
    <t xml:space="preserve">Муниципальная  районная программа "Развитие физической культуры и спорта  в Сосновском районе" </t>
  </si>
  <si>
    <t>17 0 00 00000</t>
  </si>
  <si>
    <t>Возмещение стоимости услуг по погребению и выплата социального пособия на погребение</t>
  </si>
  <si>
    <t>Ежемесячная денежная выплата в соответствии с Законом Челябинской области "О звании "Ветеран труда Челябинской области"</t>
  </si>
  <si>
    <t>870</t>
  </si>
  <si>
    <t>Резервные средства</t>
  </si>
  <si>
    <t xml:space="preserve">Подпрограмма  "Развитие дополнительного образования в сфере культуры  и искусства Сосновского муниципального района" </t>
  </si>
  <si>
    <t>Предоставление субсидий бюджетным, автономным учреждениям и иным некоммерческим организациям</t>
  </si>
  <si>
    <t>Пособия, компенсации и иные социальные выплаты гражданам, кроме публичных нормативных обязательств</t>
  </si>
  <si>
    <t>Подпрограмма "Организация летнего отдыха, оздоровления и занятости детей в каникулярное время"</t>
  </si>
  <si>
    <t xml:space="preserve">Бюджетные инвестиции в объекты капитального строительства государственной (муниципальной) собственности </t>
  </si>
  <si>
    <t xml:space="preserve">Общеобразовательные организации </t>
  </si>
  <si>
    <t xml:space="preserve">Общеобразовательные организации  </t>
  </si>
  <si>
    <t>Закупка товаров, работ, услуг в целях капитального ремонта государственного (муниципального) имущества</t>
  </si>
  <si>
    <t>Субсидии бюджетным учреждениям на иные цели</t>
  </si>
  <si>
    <t xml:space="preserve">Организация и проведение мероприятий в сфере физической культуры и спорта </t>
  </si>
  <si>
    <t xml:space="preserve">Распределение бюджетных ассигнований по целевым статьям (муниципальным программам Сосновского района и непрограммным направлениям деятельности), группам и подгруппам видов расходов, разделам и подразделам классификации расходов бюджетов бюджетной системы Российской Федерации                                                                                   </t>
  </si>
  <si>
    <t xml:space="preserve">Субсидии бюджетным учреждениям на иные цели </t>
  </si>
  <si>
    <t>группа, подгруппа вида расходов</t>
  </si>
  <si>
    <t>Подпрограмма "Модернизация объектов коммунальной инфраструктуры"</t>
  </si>
  <si>
    <t>08 1 00 00000</t>
  </si>
  <si>
    <t>Подпрограмма "Оказание государственной поддержки молодым семьям  для улучшения жилищных условий"</t>
  </si>
  <si>
    <t>08 2 00 00000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</si>
  <si>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</si>
  <si>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</si>
  <si>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</si>
  <si>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Учреждения социального обслуживания населения.  Другие мероприятия в рамках программы </t>
  </si>
  <si>
    <t>Муниципальная районная программа "Молодежная политика Сосновского района"</t>
  </si>
  <si>
    <t>Муниципальная районная программа "Развитие малого и среднего предпринимательства в Сосновском муниципальном районе"</t>
  </si>
  <si>
    <t>Подпрограмма «Сохранение и развитие культурно-досуговой сферы в Сосновском муниципальном районе»</t>
  </si>
  <si>
    <t>Муниципальная районная программа "Улучшение условий и охраны труда в Сосновском муниципальном районе"</t>
  </si>
  <si>
    <t>Муниципальная районная программа "Обеспечение доступным и комфортным жильем граждан Российской Федерации " в Сосновском муниципальном районе на 2017-2020 годы</t>
  </si>
  <si>
    <t>20 0 00 00000</t>
  </si>
  <si>
    <t>21 0 00 00000</t>
  </si>
  <si>
    <t>Муниципальная районная программа "Профилактика правонарушений на территории Сосновского района"</t>
  </si>
  <si>
    <t>Осуществление полномочий РФ по составлению (изменению) списков кандидатов в присяжные заседатели федеральных судов общей юрисдикции в Российской Федерации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</si>
  <si>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</si>
  <si>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</si>
  <si>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</si>
  <si>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</si>
  <si>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Организация отдыха детей в каникулярное время</t>
  </si>
  <si>
    <t>Приобретение транспортных средств для организации перевозки обучающихся</t>
  </si>
  <si>
    <t>Организация и проведение  мероприятий с детьми и молодежью</t>
  </si>
  <si>
    <t>Проведение капитального ремонта зданий муниципальных общеобразовательных организаций</t>
  </si>
  <si>
    <t xml:space="preserve">Прочая закупка товаров, работ и услуг </t>
  </si>
  <si>
    <t xml:space="preserve">Прочая закупка товаров, работ и услуг  </t>
  </si>
  <si>
    <t>Прочая закупка товаров, работ и услуг (софинансирование лучшее учреждение и работники)</t>
  </si>
  <si>
    <t>Подпрограмма "Обеспечение функций управления"</t>
  </si>
  <si>
    <t>01 7 00 00000</t>
  </si>
  <si>
    <t xml:space="preserve">Финансовое обеспечение выполнения функций органами местного самоуправления </t>
  </si>
  <si>
    <t xml:space="preserve">Муниципальная районная программа "Развитие социальной защиты населения в Сосновском муниципальном районе" </t>
  </si>
  <si>
    <t>Подпрограмма "Формирование доступной среды для инвалидов и маломобильных групп населения"</t>
  </si>
  <si>
    <t>03 3 00 00000</t>
  </si>
  <si>
    <t>05 7 00 00000</t>
  </si>
  <si>
    <t>05 7 04 45200</t>
  </si>
  <si>
    <t xml:space="preserve">Подпрограмма " Функционирование системы социального обслуживания и социальной поддержки отдельных категорий граждан" </t>
  </si>
  <si>
    <t>03 2 00 00000</t>
  </si>
  <si>
    <t>Социальное обслуживание населения</t>
  </si>
  <si>
    <t>Подпрограмма "Повышение качества жизни граждан пожилого возраста и иных социально -незащищенных категорий граждан в Сосновском районе"</t>
  </si>
  <si>
    <t>03 1 00 00000</t>
  </si>
  <si>
    <t>Муниципальная районная программа "Управление муниципальными финансами"</t>
  </si>
  <si>
    <t>Учреждения социального обслуживания населения. Другие мероприятия в рамках программы</t>
  </si>
  <si>
    <t>323</t>
  </si>
  <si>
    <t>Приобретение товаров, работ, услуг в пользу граждан в целях их социального обеспечения</t>
  </si>
  <si>
    <t xml:space="preserve">Муниципальная районная программа Сосновского муниципального района"Дети Сосновского района" </t>
  </si>
  <si>
    <t xml:space="preserve">Муниципальная районная программа Сосновского муниципального района"Развитие образования в Сосновском муниципальном районе" </t>
  </si>
  <si>
    <t>Муниципальная программа " Формирование современной городской среды" на 2018-2022 годы на территории Сосновского района</t>
  </si>
  <si>
    <t>Подпрограмма "Организация питания воспитанников и обучающихся в муниципальных образовательных учреждениях Сосновского муниципального района"</t>
  </si>
  <si>
    <t>06 1 00 00000</t>
  </si>
  <si>
    <t>814</t>
  </si>
  <si>
    <t>634</t>
  </si>
  <si>
    <t>Подпрограмма "Обеспечение общедоступного и бесплатного дошкольного образования в Сосновском муниципальном районе"</t>
  </si>
  <si>
    <t>06 2 00 00000</t>
  </si>
  <si>
    <t>Подпрограмма "Развитие инфраструктуры дошкольных образовательных учреждений"</t>
  </si>
  <si>
    <t>06 3 00 00000</t>
  </si>
  <si>
    <t>Предоставление субсидии бюджетным, автономным учреждениям и иным некоммерческим организациям</t>
  </si>
  <si>
    <t>05  8 00 00000</t>
  </si>
  <si>
    <t>Питание детей дошкольного возраста в общеобразовательных организациях</t>
  </si>
  <si>
    <t>Питание детей дошкольного возраста в общеобразовательных организациях (родительская плата)</t>
  </si>
  <si>
    <t>Организация горячего питания учащихся в образовательных учреждениях</t>
  </si>
  <si>
    <t>Муниципальная районная  программа "Развитие сети автомобильных дорог в Сосновском муниципальном района"</t>
  </si>
  <si>
    <t>Муниципальная районная программа "Повышение безопасности дорожного движения" в Сосновском муниципальном районе</t>
  </si>
  <si>
    <t>Подпрограмма "Формирование здоровьесберегающих и безопасных условий организации образовательного процесса"</t>
  </si>
  <si>
    <t>Подпрограмма " Повышение доступности образования для лиц с ограниченными возможностями здоровья и инвалидов"</t>
  </si>
  <si>
    <t>Профилактика правонарушений на территории Сосновского района</t>
  </si>
  <si>
    <t>Иные субсидии некоммерческим организациям (за исключением государственных (муниципальных) учреждений)</t>
  </si>
  <si>
    <t>Уплата прочих налогов, сборов</t>
  </si>
  <si>
    <t>Иные субсидии юридическим лицам (кроме некоммерческих организаций), индивидуальным предпринимателям, физическим лицам-производителям товаров, работ и услуг</t>
  </si>
  <si>
    <t>Прочая закупка товаров, работ и услуг для обеспечения государственных (муниципальных) нужд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</si>
  <si>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</si>
  <si>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Обеспечение первичных мер пожарной безопасности в части создания условий для организации добровольной пожарной охраны</t>
  </si>
  <si>
    <t>119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</si>
  <si>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</si>
  <si>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</si>
  <si>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Развитие муниципальных систем оповещения и информирования населения о чрезвычайных ситуациях за счет местного бюджета</t>
  </si>
  <si>
    <t>08 3 00 00000</t>
  </si>
  <si>
    <t>Наименование</t>
  </si>
  <si>
    <t>Код функциональной классификации</t>
  </si>
  <si>
    <t>ВСЕГО</t>
  </si>
  <si>
    <t>раздел</t>
  </si>
  <si>
    <t>целевая статья</t>
  </si>
  <si>
    <t>01</t>
  </si>
  <si>
    <t>02</t>
  </si>
  <si>
    <t>Глава муниципального образования</t>
  </si>
  <si>
    <t>03</t>
  </si>
  <si>
    <t>04</t>
  </si>
  <si>
    <t>05</t>
  </si>
  <si>
    <t>06</t>
  </si>
  <si>
    <t>12</t>
  </si>
  <si>
    <t>08</t>
  </si>
  <si>
    <t>07</t>
  </si>
  <si>
    <t>09</t>
  </si>
  <si>
    <t>10</t>
  </si>
  <si>
    <t>11</t>
  </si>
  <si>
    <t>Мероприятия по землеустройству и землепользованию</t>
  </si>
  <si>
    <t>Председатель представительного органа муниципального образования</t>
  </si>
  <si>
    <t>Расходы за счет субвенции  из областного  бюджета  на организацию и осуществление  деятельности  по опеке и попечительству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</si>
  <si>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</si>
  <si>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13</t>
  </si>
  <si>
    <t>Расходы на реализацию переданных государственных полномочий в области охраны труда</t>
  </si>
  <si>
    <t>Субсидии редакциям печатных средств массовой информации в целях возмещения затрат в связи с производством и распространением печатных средств массовой информации в Сосновском муниципальном районе</t>
  </si>
  <si>
    <t>Природоохранные мероприятия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</si>
  <si>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</si>
  <si>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</si>
  <si>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</si>
  <si>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244</t>
  </si>
  <si>
    <t>851</t>
  </si>
  <si>
    <t>подраздел</t>
  </si>
  <si>
    <t>852</t>
  </si>
  <si>
    <t>Уплата налога на имущество организаций и земельного налога</t>
  </si>
  <si>
    <t>Организация работы комиссий  по делам  несовершеннолетних и защите их прав</t>
  </si>
  <si>
    <t>350</t>
  </si>
  <si>
    <t>Премии и гранты</t>
  </si>
  <si>
    <t>530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</si>
  <si>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</si>
  <si>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</si>
  <si>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</si>
  <si>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111</t>
  </si>
  <si>
    <t>112</t>
  </si>
  <si>
    <t>Иные выплаты персоналу казенных учреждений, за исключением фонда оплаты труда</t>
  </si>
  <si>
    <t>Выплаты пенсии за выслугу лет лицам, замещавшим должности муниципальной службы и ежемесячные доплаты к трудовой пенсии лицам, осуществлявшим полномочия депутата, выборного должностного лица органа местного самоуправления на постоянной основе</t>
  </si>
  <si>
    <t>Пособия, компенсации, меры социальной поддержки по публичным нормативным обязательствам</t>
  </si>
  <si>
    <t>Предоставление гражданам субсидий на оплату жилого помещения и коммунальных услуг</t>
  </si>
  <si>
    <t>511</t>
  </si>
  <si>
    <t>313</t>
  </si>
  <si>
    <t>Субсидии гражданам на приобретение жилья</t>
  </si>
  <si>
    <t>322</t>
  </si>
  <si>
    <t xml:space="preserve"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</t>
  </si>
  <si>
    <t>242</t>
  </si>
  <si>
    <t>Закупка товаров, работ, услуг в сфере информационно-коммуникационных технологий</t>
  </si>
  <si>
    <t>Осуществление полномочий по первичному воинскому учету на территориях, где отсутствуют военные комиссариаты</t>
  </si>
  <si>
    <t>Обеспечение деятельности (оказание услуг)  подведомственных казенных учреждений</t>
  </si>
  <si>
    <t>Реализация полномочий Российской Федерации на государственную регистрацию актов гражданского состояния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</si>
  <si>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</si>
  <si>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</si>
  <si>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</si>
  <si>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</si>
  <si>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</si>
  <si>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Другие мероприятия по реализации государственных функций</t>
  </si>
  <si>
    <t>Премии,стипендии и иные поощрения в Сосновском муниципальном районе</t>
  </si>
  <si>
    <t>Оценка недвижимости, признание прав и регулирование отношений по государственной и муниципальной собственности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</si>
  <si>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</si>
  <si>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</si>
  <si>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Ежемесячная денежная выплата в соответствии с Законом Челябинской области "О мерах социальной поддержки жертв политической репрессий в Челябинской области "</t>
  </si>
  <si>
    <t>Ежемесячное пособие на ребенка в соответствии с Законом Челябинской области "О ежемесячном пособии на ребенка"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</si>
  <si>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семье"</t>
  </si>
  <si>
    <t>Мероприятия по проведению районных благотворительных акций к отдельным датам</t>
  </si>
  <si>
    <t>Приложение №   2</t>
  </si>
  <si>
    <t>к Решению Собрания депутатов</t>
  </si>
  <si>
    <t>Уточненный план</t>
  </si>
  <si>
    <t xml:space="preserve">  к Решению Собрания депутатов</t>
  </si>
  <si>
    <t xml:space="preserve">  Сосновского муниципального района </t>
  </si>
  <si>
    <t>О бюджете Сосновского муниципального района</t>
  </si>
  <si>
    <t>на 2020 год и на плановый период 2021 и 2022 годов"</t>
  </si>
  <si>
    <t xml:space="preserve">                                                                                                                                                                                           от  " 18 "   декабря   2019 г. № 669     </t>
  </si>
  <si>
    <t>Учреждения культуры. Подпрограмма "Сохранение и развитие культурно-досуговой сферы в Сосновском муниципальном районе"</t>
  </si>
  <si>
    <t>Другие мероприятия в рамках подпрограммы "Сохранение и развитие культурно-досуговой сферы в Сосновском муниципальном районе"</t>
  </si>
  <si>
    <t>Библиотеки. Подпрограмма "Развитие библиотечного дела в Сосновском муниципальном районе"</t>
  </si>
  <si>
    <t>Другие мероприятия в рамках подпрограммы "Развитие библиотечного дела в Сосновском муниципальном районе"</t>
  </si>
  <si>
    <t>Обеспечение деятельности (оказание услуг) подведомственных казенных учреждений. Подпрограмма "Развитие музейного дела в Сосновском муниципальном районе"</t>
  </si>
  <si>
    <t>Организации дополнительного образования. Подпрограмма "Развитие дополнительного образования в сфере культуры и искусства Сосновского муниципального района"</t>
  </si>
  <si>
    <t>Учреждения культуры. Подпрограмма "Укрепление материально-технической базы и обеспечение пожарной безопасности учреждений культуры Сосновского района "</t>
  </si>
  <si>
    <t>01 5 00 44000</t>
  </si>
  <si>
    <t>01 5 00 S8110</t>
  </si>
  <si>
    <t>01 6 00 42300</t>
  </si>
  <si>
    <t>Организации дополнительного образования. Подпрограмма "Развитие хорового и фестивального движения в Сосновском муниципальном районе "</t>
  </si>
  <si>
    <t>Муниципальная районная программа  «Сохранение и развитие культуры  Сосновского муниципального района»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</si>
  <si>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</t>
  </si>
  <si>
    <t>03 2 00 S8080</t>
  </si>
  <si>
    <t>04 0 F2 00000</t>
  </si>
  <si>
    <t>Реализация программ формирования совремменной городской среды</t>
  </si>
  <si>
    <t>05 2 00 S1020</t>
  </si>
  <si>
    <t>Общеобразовательные организации в рамках подпрограммы " Повышение доступности образования для лиц с ограниченными возможностями здоровья и инвалидов"</t>
  </si>
  <si>
    <t>Общеобразовательные организации. Подпрограмма " Обеспечение доступного качественного общего и дополнительного образования".</t>
  </si>
  <si>
    <t>Обеспечение деятельности (оказание услуг) подведомственных казенных учреждений. Дошкольные образовательные организации.</t>
  </si>
  <si>
    <t>853</t>
  </si>
  <si>
    <t>07 6 00 28130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</si>
  <si>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</t>
  </si>
  <si>
    <t>08 1 00 14050</t>
  </si>
  <si>
    <t>13 0 00 18040</t>
  </si>
  <si>
    <t>Cтроительство и реконструкция автомобильных дорог общего пользования местного значения</t>
  </si>
  <si>
    <t>13 0 00 18050</t>
  </si>
  <si>
    <t>Капитальный ремонт, ремонт и содержание автомобильных дорог общего пользования местного значения</t>
  </si>
  <si>
    <t>15 0 00 61081</t>
  </si>
  <si>
    <t>Организация мероприятий по отлову животных без владельцев, в том числе их транспортировке и немедленной передаче в приюты для животных</t>
  </si>
  <si>
    <t>15 0 00 61082</t>
  </si>
  <si>
    <t>Организация мероприятий, проводимых в приютах для животных</t>
  </si>
  <si>
    <t>17 0 00 71040</t>
  </si>
  <si>
    <t>Капитальные вложения в объекты физической культуры и спорта (местный бюджет)</t>
  </si>
  <si>
    <t>17 0 00 S004В</t>
  </si>
  <si>
    <t>17 0 00 S004Г</t>
  </si>
  <si>
    <t>99 0 00 10010</t>
  </si>
  <si>
    <t>730</t>
  </si>
  <si>
    <t>Процентные платежи по государственному долгу</t>
  </si>
  <si>
    <t>Обслуживание муниципального долга</t>
  </si>
  <si>
    <t>880</t>
  </si>
  <si>
    <t>Специальные расходы</t>
  </si>
  <si>
    <t>831</t>
  </si>
  <si>
    <t>Исполнение судебных актов Российской Федерации и мировых соглашений по возмещению причиненного вреда</t>
  </si>
  <si>
    <t>07 6 00 28100</t>
  </si>
  <si>
    <t>Оплата услуг специалистов по организации физкультурно-оздоровительной и спортивно-массовой работы с населением, занятым в экономике, и гражданами старшего поколения</t>
  </si>
  <si>
    <t>Региональный проект "Создание для всех категорий и групп населения условий для занятия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резерва"</t>
  </si>
  <si>
    <t xml:space="preserve">Приложение № 4 </t>
  </si>
  <si>
    <t>Сосновского муниципального района</t>
  </si>
  <si>
    <t xml:space="preserve">       от "19" февраля 2020 г. № 694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</si>
</sst>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_-* #,##0.000_р_._-;\-* #,##0.000_р_._-;_-* &quot;-&quot;??_р_._-;_-@_-"/>
    <numFmt numFmtId="174" formatCode="_-* #,##0.0_р_._-;\-* #,##0.0_р_._-;_-* &quot;-&quot;??_р_._-;_-@_-"/>
    <numFmt numFmtId="175" formatCode="?"/>
    <numFmt numFmtId="176" formatCode="#,##0.00\ &quot;₽&quot;"/>
    <numFmt numFmtId="177" formatCode="#,##0.00_ ;\-#,##0.00\ 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8"/>
      <name val="Arial Cyr"/>
      <family val="0"/>
    </font>
    <font>
      <i/>
      <sz val="8"/>
      <name val="Arial Cyr"/>
      <family val="0"/>
    </font>
    <font>
      <b/>
      <sz val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b/>
      <sz val="11"/>
      <name val="Arial Cyr"/>
      <family val="0"/>
    </font>
    <font>
      <sz val="8"/>
      <color indexed="10"/>
      <name val="Arial Cyr"/>
      <family val="0"/>
    </font>
    <font>
      <i/>
      <sz val="8"/>
      <color indexed="8"/>
      <name val="Arial Cyr"/>
      <family val="0"/>
    </font>
    <font>
      <b/>
      <i/>
      <sz val="8"/>
      <color indexed="8"/>
      <name val="Arial Cyr"/>
      <family val="0"/>
    </font>
    <font>
      <b/>
      <i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4" fontId="4" fillId="0" borderId="0" xfId="0" applyNumberFormat="1" applyFont="1" applyAlignment="1">
      <alignment/>
    </xf>
    <xf numFmtId="0" fontId="8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vertical="center" wrapText="1"/>
    </xf>
    <xf numFmtId="0" fontId="9" fillId="34" borderId="10" xfId="0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/>
    </xf>
    <xf numFmtId="0" fontId="7" fillId="34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49" fontId="5" fillId="0" borderId="11" xfId="0" applyNumberFormat="1" applyFont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top" wrapText="1"/>
    </xf>
    <xf numFmtId="0" fontId="0" fillId="0" borderId="0" xfId="0" applyNumberFormat="1" applyFont="1" applyBorder="1" applyAlignment="1">
      <alignment vertical="top" wrapText="1"/>
    </xf>
    <xf numFmtId="0" fontId="0" fillId="0" borderId="0" xfId="0" applyNumberFormat="1" applyFont="1" applyBorder="1" applyAlignment="1">
      <alignment horizontal="right" vertical="top" wrapText="1"/>
    </xf>
    <xf numFmtId="0" fontId="7" fillId="0" borderId="12" xfId="0" applyFont="1" applyBorder="1" applyAlignment="1">
      <alignment vertical="center" wrapText="1"/>
    </xf>
    <xf numFmtId="171" fontId="2" fillId="0" borderId="0" xfId="0" applyNumberFormat="1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right" vertical="center"/>
    </xf>
    <xf numFmtId="0" fontId="7" fillId="34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/>
    </xf>
    <xf numFmtId="4" fontId="7" fillId="34" borderId="10" xfId="0" applyNumberFormat="1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/>
    </xf>
    <xf numFmtId="49" fontId="5" fillId="33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right" vertical="top" wrapText="1"/>
    </xf>
    <xf numFmtId="49" fontId="5" fillId="33" borderId="10" xfId="0" applyNumberFormat="1" applyFont="1" applyFill="1" applyBorder="1" applyAlignment="1" applyProtection="1">
      <alignment horizontal="left" vertical="top" wrapText="1"/>
      <protection/>
    </xf>
    <xf numFmtId="49" fontId="5" fillId="33" borderId="10" xfId="0" applyNumberFormat="1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2" fontId="5" fillId="33" borderId="10" xfId="0" applyNumberFormat="1" applyFont="1" applyFill="1" applyBorder="1" applyAlignment="1" applyProtection="1">
      <alignment horizontal="left" vertical="top" wrapText="1"/>
      <protection/>
    </xf>
    <xf numFmtId="49" fontId="5" fillId="33" borderId="10" xfId="0" applyNumberFormat="1" applyFont="1" applyFill="1" applyBorder="1" applyAlignment="1" applyProtection="1">
      <alignment horizontal="center" vertical="top" wrapText="1"/>
      <protection/>
    </xf>
    <xf numFmtId="4" fontId="5" fillId="33" borderId="10" xfId="0" applyNumberFormat="1" applyFont="1" applyFill="1" applyBorder="1" applyAlignment="1" applyProtection="1">
      <alignment horizontal="right" vertical="top" wrapText="1"/>
      <protection/>
    </xf>
    <xf numFmtId="49" fontId="5" fillId="33" borderId="10" xfId="0" applyNumberFormat="1" applyFont="1" applyFill="1" applyBorder="1" applyAlignment="1" applyProtection="1">
      <alignment horizontal="center" vertical="top" wrapText="1"/>
      <protection locked="0"/>
    </xf>
    <xf numFmtId="4" fontId="5" fillId="33" borderId="10" xfId="0" applyNumberFormat="1" applyFont="1" applyFill="1" applyBorder="1" applyAlignment="1" applyProtection="1">
      <alignment horizontal="right" vertical="top" wrapText="1"/>
      <protection locked="0"/>
    </xf>
    <xf numFmtId="49" fontId="9" fillId="34" borderId="10" xfId="0" applyNumberFormat="1" applyFont="1" applyFill="1" applyBorder="1" applyAlignment="1" applyProtection="1">
      <alignment horizontal="left" vertical="top" wrapText="1"/>
      <protection locked="0"/>
    </xf>
    <xf numFmtId="0" fontId="9" fillId="34" borderId="10" xfId="0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 applyProtection="1">
      <alignment horizontal="left" vertical="top" wrapText="1"/>
      <protection locked="0"/>
    </xf>
    <xf numFmtId="49" fontId="8" fillId="0" borderId="10" xfId="0" applyNumberFormat="1" applyFont="1" applyFill="1" applyBorder="1" applyAlignment="1">
      <alignment horizontal="center" vertical="top" wrapText="1"/>
    </xf>
    <xf numFmtId="49" fontId="8" fillId="33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right" vertical="top" wrapText="1"/>
    </xf>
    <xf numFmtId="49" fontId="8" fillId="33" borderId="10" xfId="0" applyNumberFormat="1" applyFont="1" applyFill="1" applyBorder="1" applyAlignment="1">
      <alignment horizontal="left" vertical="top" wrapText="1"/>
    </xf>
    <xf numFmtId="49" fontId="7" fillId="34" borderId="10" xfId="0" applyNumberFormat="1" applyFont="1" applyFill="1" applyBorder="1" applyAlignment="1">
      <alignment horizontal="left" vertical="center" wrapText="1"/>
    </xf>
    <xf numFmtId="49" fontId="6" fillId="34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left" vertical="top" wrapText="1"/>
      <protection/>
    </xf>
    <xf numFmtId="175" fontId="5" fillId="0" borderId="10" xfId="0" applyNumberFormat="1" applyFont="1" applyBorder="1" applyAlignment="1" applyProtection="1">
      <alignment horizontal="left" vertical="top" wrapText="1"/>
      <protection/>
    </xf>
    <xf numFmtId="0" fontId="5" fillId="33" borderId="10" xfId="0" applyNumberFormat="1" applyFont="1" applyFill="1" applyBorder="1" applyAlignment="1">
      <alignment horizontal="left" vertical="top" wrapText="1"/>
    </xf>
    <xf numFmtId="2" fontId="5" fillId="33" borderId="10" xfId="0" applyNumberFormat="1" applyFont="1" applyFill="1" applyBorder="1" applyAlignment="1">
      <alignment horizontal="left" vertical="top" wrapText="1"/>
    </xf>
    <xf numFmtId="49" fontId="8" fillId="33" borderId="10" xfId="0" applyNumberFormat="1" applyFont="1" applyFill="1" applyBorder="1" applyAlignment="1" applyProtection="1">
      <alignment horizontal="center" vertical="top" wrapText="1"/>
      <protection/>
    </xf>
    <xf numFmtId="49" fontId="8" fillId="33" borderId="10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right" vertical="center" wrapText="1"/>
    </xf>
    <xf numFmtId="49" fontId="8" fillId="33" borderId="10" xfId="0" applyNumberFormat="1" applyFont="1" applyFill="1" applyBorder="1" applyAlignment="1">
      <alignment horizontal="center" vertical="top" wrapText="1"/>
    </xf>
    <xf numFmtId="4" fontId="8" fillId="33" borderId="10" xfId="0" applyNumberFormat="1" applyFont="1" applyFill="1" applyBorder="1" applyAlignment="1" applyProtection="1">
      <alignment horizontal="right" vertical="top" wrapText="1"/>
      <protection/>
    </xf>
    <xf numFmtId="4" fontId="9" fillId="34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center" vertical="center"/>
    </xf>
    <xf numFmtId="0" fontId="8" fillId="0" borderId="10" xfId="52" applyFont="1" applyFill="1" applyBorder="1" applyAlignment="1">
      <alignment horizontal="left" vertical="center" wrapText="1"/>
      <protection/>
    </xf>
    <xf numFmtId="0" fontId="8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5" fillId="33" borderId="10" xfId="0" applyNumberFormat="1" applyFont="1" applyFill="1" applyBorder="1" applyAlignment="1">
      <alignment horizontal="left" vertical="center" wrapText="1"/>
    </xf>
    <xf numFmtId="2" fontId="5" fillId="33" borderId="10" xfId="0" applyNumberFormat="1" applyFont="1" applyFill="1" applyBorder="1" applyAlignment="1">
      <alignment horizontal="left" vertical="center" wrapText="1"/>
    </xf>
    <xf numFmtId="4" fontId="5" fillId="33" borderId="10" xfId="0" applyNumberFormat="1" applyFont="1" applyFill="1" applyBorder="1" applyAlignment="1" applyProtection="1">
      <alignment horizontal="right" vertical="center" wrapText="1"/>
      <protection/>
    </xf>
    <xf numFmtId="49" fontId="5" fillId="33" borderId="10" xfId="0" applyNumberFormat="1" applyFont="1" applyFill="1" applyBorder="1" applyAlignment="1">
      <alignment vertical="center" wrapText="1"/>
    </xf>
    <xf numFmtId="0" fontId="8" fillId="33" borderId="10" xfId="52" applyFont="1" applyFill="1" applyBorder="1" applyAlignment="1">
      <alignment horizontal="left" vertical="center" wrapText="1"/>
      <protection/>
    </xf>
    <xf numFmtId="49" fontId="12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left" vertical="center" wrapText="1"/>
    </xf>
    <xf numFmtId="4" fontId="8" fillId="33" borderId="10" xfId="0" applyNumberFormat="1" applyFont="1" applyFill="1" applyBorder="1" applyAlignment="1">
      <alignment horizontal="right" vertical="top" wrapText="1"/>
    </xf>
    <xf numFmtId="49" fontId="9" fillId="34" borderId="10" xfId="0" applyNumberFormat="1" applyFont="1" applyFill="1" applyBorder="1" applyAlignment="1">
      <alignment horizontal="left" vertical="center" wrapText="1"/>
    </xf>
    <xf numFmtId="49" fontId="13" fillId="34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9" fillId="34" borderId="10" xfId="0" applyFont="1" applyFill="1" applyBorder="1" applyAlignment="1">
      <alignment horizontal="left" vertical="center" wrapText="1"/>
    </xf>
    <xf numFmtId="49" fontId="8" fillId="33" borderId="10" xfId="0" applyNumberFormat="1" applyFont="1" applyFill="1" applyBorder="1" applyAlignment="1" applyProtection="1">
      <alignment horizontal="left" vertical="top" wrapText="1"/>
      <protection/>
    </xf>
    <xf numFmtId="0" fontId="8" fillId="33" borderId="10" xfId="0" applyFont="1" applyFill="1" applyBorder="1" applyAlignment="1">
      <alignment horizontal="center" vertical="top"/>
    </xf>
    <xf numFmtId="49" fontId="14" fillId="34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 wrapText="1"/>
    </xf>
    <xf numFmtId="4" fontId="8" fillId="33" borderId="10" xfId="0" applyNumberFormat="1" applyFont="1" applyFill="1" applyBorder="1" applyAlignment="1" applyProtection="1">
      <alignment horizontal="right" vertical="center" wrapText="1"/>
      <protection/>
    </xf>
    <xf numFmtId="0" fontId="8" fillId="33" borderId="10" xfId="52" applyFont="1" applyFill="1" applyBorder="1" applyAlignment="1">
      <alignment vertical="top" wrapText="1"/>
      <protection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49" fontId="8" fillId="33" borderId="10" xfId="0" applyNumberFormat="1" applyFont="1" applyFill="1" applyBorder="1" applyAlignment="1" applyProtection="1">
      <alignment horizontal="left" vertical="center" wrapText="1"/>
      <protection/>
    </xf>
    <xf numFmtId="49" fontId="5" fillId="33" borderId="10" xfId="0" applyNumberFormat="1" applyFont="1" applyFill="1" applyBorder="1" applyAlignment="1" applyProtection="1">
      <alignment horizontal="left" vertical="center" wrapText="1"/>
      <protection/>
    </xf>
    <xf numFmtId="49" fontId="9" fillId="34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right" vertical="center"/>
    </xf>
    <xf numFmtId="49" fontId="9" fillId="34" borderId="10" xfId="0" applyNumberFormat="1" applyFont="1" applyFill="1" applyBorder="1" applyAlignment="1">
      <alignment horizontal="center" vertical="center" wrapText="1"/>
    </xf>
    <xf numFmtId="4" fontId="9" fillId="34" borderId="10" xfId="0" applyNumberFormat="1" applyFont="1" applyFill="1" applyBorder="1" applyAlignment="1">
      <alignment horizontal="right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right" vertical="center" wrapText="1"/>
    </xf>
    <xf numFmtId="49" fontId="7" fillId="34" borderId="10" xfId="0" applyNumberFormat="1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/>
    </xf>
    <xf numFmtId="4" fontId="7" fillId="34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49" fontId="7" fillId="34" borderId="10" xfId="0" applyNumberFormat="1" applyFont="1" applyFill="1" applyBorder="1" applyAlignment="1">
      <alignment horizontal="center" vertical="top" wrapText="1"/>
    </xf>
    <xf numFmtId="4" fontId="7" fillId="34" borderId="10" xfId="0" applyNumberFormat="1" applyFont="1" applyFill="1" applyBorder="1" applyAlignment="1">
      <alignment horizontal="right" vertical="top" wrapText="1"/>
    </xf>
    <xf numFmtId="0" fontId="7" fillId="34" borderId="10" xfId="52" applyFont="1" applyFill="1" applyBorder="1" applyAlignment="1">
      <alignment horizontal="left" vertical="center" wrapText="1"/>
      <protection/>
    </xf>
    <xf numFmtId="176" fontId="8" fillId="33" borderId="10" xfId="0" applyNumberFormat="1" applyFont="1" applyFill="1" applyBorder="1" applyAlignment="1" applyProtection="1">
      <alignment horizontal="left" vertical="top" wrapText="1"/>
      <protection locked="0"/>
    </xf>
    <xf numFmtId="2" fontId="5" fillId="33" borderId="10" xfId="0" applyNumberFormat="1" applyFont="1" applyFill="1" applyBorder="1" applyAlignment="1" applyProtection="1">
      <alignment horizontal="left" vertical="top" wrapText="1"/>
      <protection locked="0"/>
    </xf>
    <xf numFmtId="2" fontId="8" fillId="33" borderId="10" xfId="0" applyNumberFormat="1" applyFont="1" applyFill="1" applyBorder="1" applyAlignment="1" applyProtection="1">
      <alignment horizontal="left" vertical="top" wrapText="1"/>
      <protection locked="0"/>
    </xf>
    <xf numFmtId="177" fontId="8" fillId="33" borderId="10" xfId="60" applyNumberFormat="1" applyFont="1" applyFill="1" applyBorder="1" applyAlignment="1">
      <alignment horizontal="right" vertical="center" wrapText="1"/>
    </xf>
    <xf numFmtId="2" fontId="8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0" xfId="0" applyFont="1" applyFill="1" applyAlignment="1">
      <alignment vertical="center"/>
    </xf>
    <xf numFmtId="0" fontId="8" fillId="33" borderId="1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right" vertical="center"/>
    </xf>
    <xf numFmtId="49" fontId="5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/>
    </xf>
    <xf numFmtId="4" fontId="5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 applyProtection="1">
      <alignment horizontal="right" vertical="top" wrapText="1"/>
      <protection/>
    </xf>
    <xf numFmtId="49" fontId="5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49" fontId="8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right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49" fontId="5" fillId="0" borderId="10" xfId="0" applyNumberFormat="1" applyFont="1" applyFill="1" applyBorder="1" applyAlignment="1" applyProtection="1">
      <alignment vertical="top" wrapText="1"/>
      <protection/>
    </xf>
    <xf numFmtId="175" fontId="5" fillId="0" borderId="11" xfId="0" applyNumberFormat="1" applyFont="1" applyBorder="1" applyAlignment="1" applyProtection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52" applyFont="1" applyFill="1" applyBorder="1" applyAlignment="1">
      <alignment horizontal="left" vertical="center" wrapText="1"/>
      <protection/>
    </xf>
    <xf numFmtId="43" fontId="8" fillId="33" borderId="10" xfId="60" applyFont="1" applyFill="1" applyBorder="1" applyAlignment="1">
      <alignment horizontal="right" vertical="center" wrapText="1"/>
    </xf>
    <xf numFmtId="43" fontId="5" fillId="0" borderId="10" xfId="60" applyFont="1" applyFill="1" applyBorder="1" applyAlignment="1">
      <alignment horizontal="right" vertical="center" wrapText="1"/>
    </xf>
    <xf numFmtId="49" fontId="5" fillId="0" borderId="11" xfId="0" applyNumberFormat="1" applyFont="1" applyFill="1" applyBorder="1" applyAlignment="1" applyProtection="1">
      <alignment horizontal="left" vertical="center" wrapText="1"/>
      <protection/>
    </xf>
    <xf numFmtId="49" fontId="5" fillId="0" borderId="11" xfId="0" applyNumberFormat="1" applyFont="1" applyFill="1" applyBorder="1" applyAlignment="1" applyProtection="1">
      <alignment horizontal="left" vertical="center" wrapText="1"/>
      <protection/>
    </xf>
    <xf numFmtId="49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top" wrapText="1"/>
      <protection/>
    </xf>
    <xf numFmtId="2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Font="1" applyAlignment="1">
      <alignment horizontal="right"/>
    </xf>
    <xf numFmtId="0" fontId="1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57"/>
  <sheetViews>
    <sheetView tabSelected="1" zoomScaleSheetLayoutView="75" workbookViewId="0" topLeftCell="A1">
      <selection activeCell="B4" sqref="B4:F4"/>
    </sheetView>
  </sheetViews>
  <sheetFormatPr defaultColWidth="9.00390625" defaultRowHeight="12.75"/>
  <cols>
    <col min="1" max="1" width="98.625" style="1" customWidth="1"/>
    <col min="2" max="2" width="12.875" style="1" customWidth="1"/>
    <col min="3" max="3" width="5.125" style="20" customWidth="1"/>
    <col min="4" max="5" width="3.75390625" style="1" customWidth="1"/>
    <col min="6" max="6" width="13.875" style="1" customWidth="1"/>
    <col min="7" max="7" width="13.875" style="1" bestFit="1" customWidth="1"/>
    <col min="8" max="16384" width="9.125" style="1" customWidth="1"/>
  </cols>
  <sheetData>
    <row r="1" spans="2:6" ht="12.75">
      <c r="B1" s="167" t="s">
        <v>519</v>
      </c>
      <c r="C1" s="167"/>
      <c r="D1" s="167"/>
      <c r="E1" s="167"/>
      <c r="F1" s="167"/>
    </row>
    <row r="2" spans="2:6" ht="12.75">
      <c r="B2" s="167" t="s">
        <v>520</v>
      </c>
      <c r="C2" s="167"/>
      <c r="D2" s="167"/>
      <c r="E2" s="167"/>
      <c r="F2" s="167"/>
    </row>
    <row r="3" spans="2:6" ht="12.75">
      <c r="B3" s="166" t="s">
        <v>575</v>
      </c>
      <c r="C3" s="167"/>
      <c r="D3" s="167"/>
      <c r="E3" s="167"/>
      <c r="F3" s="167"/>
    </row>
    <row r="4" spans="2:6" ht="12.75">
      <c r="B4" s="169" t="s">
        <v>576</v>
      </c>
      <c r="C4" s="169"/>
      <c r="D4" s="169"/>
      <c r="E4" s="169"/>
      <c r="F4" s="169"/>
    </row>
    <row r="5" spans="2:6" ht="12.75">
      <c r="B5" s="17"/>
      <c r="C5" s="18"/>
      <c r="D5" s="17"/>
      <c r="E5" s="17"/>
      <c r="F5" s="17"/>
    </row>
    <row r="7" spans="5:6" ht="12.75">
      <c r="E7" s="177" t="s">
        <v>574</v>
      </c>
      <c r="F7" s="164"/>
    </row>
    <row r="8" spans="2:6" ht="12.75">
      <c r="B8" s="164" t="s">
        <v>522</v>
      </c>
      <c r="C8" s="164"/>
      <c r="D8" s="164"/>
      <c r="E8" s="164"/>
      <c r="F8" s="164"/>
    </row>
    <row r="9" spans="2:6" ht="12.75">
      <c r="B9" s="164" t="s">
        <v>523</v>
      </c>
      <c r="C9" s="164"/>
      <c r="D9" s="164"/>
      <c r="E9" s="164"/>
      <c r="F9" s="164"/>
    </row>
    <row r="10" spans="1:6" ht="12.75">
      <c r="A10" s="164" t="s">
        <v>524</v>
      </c>
      <c r="B10" s="164"/>
      <c r="C10" s="164"/>
      <c r="D10" s="164"/>
      <c r="E10" s="164"/>
      <c r="F10" s="164"/>
    </row>
    <row r="11" spans="1:6" ht="12.75">
      <c r="A11" s="164" t="s">
        <v>525</v>
      </c>
      <c r="B11" s="164"/>
      <c r="C11" s="164"/>
      <c r="D11" s="164"/>
      <c r="E11" s="164"/>
      <c r="F11" s="164"/>
    </row>
    <row r="12" spans="1:6" ht="12.75">
      <c r="A12" s="164" t="s">
        <v>526</v>
      </c>
      <c r="B12" s="164"/>
      <c r="C12" s="164"/>
      <c r="D12" s="164"/>
      <c r="E12" s="164"/>
      <c r="F12" s="164"/>
    </row>
    <row r="13" spans="1:6" ht="12.75">
      <c r="A13" s="21"/>
      <c r="B13" s="22"/>
      <c r="C13" s="22"/>
      <c r="D13" s="23"/>
      <c r="E13" s="23"/>
      <c r="F13" s="23"/>
    </row>
    <row r="14" spans="1:6" ht="52.5" customHeight="1">
      <c r="A14" s="165" t="s">
        <v>368</v>
      </c>
      <c r="B14" s="165"/>
      <c r="C14" s="165"/>
      <c r="D14" s="165"/>
      <c r="E14" s="165"/>
      <c r="F14" s="165"/>
    </row>
    <row r="15" spans="1:6" ht="17.25" customHeight="1" hidden="1">
      <c r="A15" s="168"/>
      <c r="B15" s="168"/>
      <c r="C15" s="168"/>
      <c r="D15" s="168"/>
      <c r="E15" s="168"/>
      <c r="F15" s="168"/>
    </row>
    <row r="16" spans="1:6" ht="17.25" customHeight="1">
      <c r="A16" s="24"/>
      <c r="B16" s="24"/>
      <c r="C16" s="24"/>
      <c r="D16" s="24"/>
      <c r="E16" s="24"/>
      <c r="F16" s="25" t="s">
        <v>244</v>
      </c>
    </row>
    <row r="17" spans="1:6" ht="23.25" customHeight="1">
      <c r="A17" s="170" t="s">
        <v>448</v>
      </c>
      <c r="B17" s="172" t="s">
        <v>449</v>
      </c>
      <c r="C17" s="173"/>
      <c r="D17" s="173"/>
      <c r="E17" s="174"/>
      <c r="F17" s="175" t="s">
        <v>521</v>
      </c>
    </row>
    <row r="18" spans="1:6" ht="64.5" customHeight="1">
      <c r="A18" s="171"/>
      <c r="B18" s="26" t="s">
        <v>452</v>
      </c>
      <c r="C18" s="27" t="s">
        <v>370</v>
      </c>
      <c r="D18" s="28" t="s">
        <v>451</v>
      </c>
      <c r="E18" s="27" t="s">
        <v>479</v>
      </c>
      <c r="F18" s="176"/>
    </row>
    <row r="19" spans="1:6" ht="12.75">
      <c r="A19" s="29" t="s">
        <v>450</v>
      </c>
      <c r="B19" s="30"/>
      <c r="C19" s="31"/>
      <c r="D19" s="31"/>
      <c r="E19" s="31"/>
      <c r="F19" s="32">
        <f>F20+F73+F76+F173+F177+F266+F317+F357+F371+F381+F395+F398+F401+F410+F414+F423+F426+F440+F446+F453+F456+F460+F469+F463+F466</f>
        <v>3453734754.3799996</v>
      </c>
    </row>
    <row r="20" spans="1:6" ht="12.75">
      <c r="A20" s="33" t="s">
        <v>538</v>
      </c>
      <c r="B20" s="34" t="s">
        <v>300</v>
      </c>
      <c r="C20" s="35"/>
      <c r="D20" s="35"/>
      <c r="E20" s="35"/>
      <c r="F20" s="36">
        <f>F21+F26+F39+F46+F49+F56+F59</f>
        <v>176556912</v>
      </c>
    </row>
    <row r="21" spans="1:6" s="17" customFormat="1" ht="12.75">
      <c r="A21" s="148" t="s">
        <v>381</v>
      </c>
      <c r="B21" s="127" t="s">
        <v>301</v>
      </c>
      <c r="C21" s="141"/>
      <c r="D21" s="141"/>
      <c r="E21" s="141"/>
      <c r="F21" s="128">
        <f>F22+F24</f>
        <v>67678100</v>
      </c>
    </row>
    <row r="22" spans="1:6" s="17" customFormat="1" ht="22.5">
      <c r="A22" s="152" t="s">
        <v>527</v>
      </c>
      <c r="B22" s="134" t="s">
        <v>80</v>
      </c>
      <c r="C22" s="141"/>
      <c r="D22" s="141"/>
      <c r="E22" s="141"/>
      <c r="F22" s="128">
        <f>F23</f>
        <v>65998100</v>
      </c>
    </row>
    <row r="23" spans="1:6" s="17" customFormat="1" ht="12.75">
      <c r="A23" s="148" t="s">
        <v>359</v>
      </c>
      <c r="B23" s="134" t="s">
        <v>80</v>
      </c>
      <c r="C23" s="129" t="s">
        <v>486</v>
      </c>
      <c r="D23" s="129" t="s">
        <v>461</v>
      </c>
      <c r="E23" s="129" t="s">
        <v>453</v>
      </c>
      <c r="F23" s="131">
        <f>5300000+40090700+12107400+8500000</f>
        <v>65998100</v>
      </c>
    </row>
    <row r="24" spans="1:6" s="17" customFormat="1" ht="22.5">
      <c r="A24" s="153" t="s">
        <v>528</v>
      </c>
      <c r="B24" s="134" t="s">
        <v>81</v>
      </c>
      <c r="C24" s="129"/>
      <c r="D24" s="129"/>
      <c r="E24" s="129"/>
      <c r="F24" s="128">
        <f>F25</f>
        <v>1680000</v>
      </c>
    </row>
    <row r="25" spans="1:6" s="17" customFormat="1" ht="12.75">
      <c r="A25" s="148" t="s">
        <v>359</v>
      </c>
      <c r="B25" s="134" t="s">
        <v>81</v>
      </c>
      <c r="C25" s="129" t="s">
        <v>486</v>
      </c>
      <c r="D25" s="129" t="s">
        <v>461</v>
      </c>
      <c r="E25" s="129" t="s">
        <v>453</v>
      </c>
      <c r="F25" s="131">
        <v>1680000</v>
      </c>
    </row>
    <row r="26" spans="1:6" s="17" customFormat="1" ht="12.75">
      <c r="A26" s="140" t="s">
        <v>302</v>
      </c>
      <c r="B26" s="127" t="s">
        <v>303</v>
      </c>
      <c r="C26" s="141"/>
      <c r="D26" s="141"/>
      <c r="E26" s="141"/>
      <c r="F26" s="128">
        <f>F27+F35+F37</f>
        <v>25994965</v>
      </c>
    </row>
    <row r="27" spans="1:6" s="17" customFormat="1" ht="12.75">
      <c r="A27" s="153" t="s">
        <v>529</v>
      </c>
      <c r="B27" s="134" t="s">
        <v>83</v>
      </c>
      <c r="C27" s="134"/>
      <c r="D27" s="141"/>
      <c r="E27" s="141"/>
      <c r="F27" s="128">
        <f>SUM(F28:F34)</f>
        <v>25494965</v>
      </c>
    </row>
    <row r="28" spans="1:6" s="17" customFormat="1" ht="12.75">
      <c r="A28" s="154" t="s">
        <v>444</v>
      </c>
      <c r="B28" s="134" t="s">
        <v>83</v>
      </c>
      <c r="C28" s="134" t="s">
        <v>489</v>
      </c>
      <c r="D28" s="129" t="s">
        <v>461</v>
      </c>
      <c r="E28" s="129" t="s">
        <v>453</v>
      </c>
      <c r="F28" s="131">
        <v>18201300</v>
      </c>
    </row>
    <row r="29" spans="1:6" s="17" customFormat="1" ht="12.75">
      <c r="A29" s="154" t="s">
        <v>491</v>
      </c>
      <c r="B29" s="134" t="s">
        <v>83</v>
      </c>
      <c r="C29" s="134" t="s">
        <v>490</v>
      </c>
      <c r="D29" s="129" t="s">
        <v>461</v>
      </c>
      <c r="E29" s="129" t="s">
        <v>453</v>
      </c>
      <c r="F29" s="131">
        <v>700</v>
      </c>
    </row>
    <row r="30" spans="1:6" s="17" customFormat="1" ht="22.5">
      <c r="A30" s="154" t="s">
        <v>445</v>
      </c>
      <c r="B30" s="134" t="s">
        <v>83</v>
      </c>
      <c r="C30" s="135" t="s">
        <v>443</v>
      </c>
      <c r="D30" s="129" t="s">
        <v>461</v>
      </c>
      <c r="E30" s="129" t="s">
        <v>453</v>
      </c>
      <c r="F30" s="131">
        <v>5496800</v>
      </c>
    </row>
    <row r="31" spans="1:6" s="17" customFormat="1" ht="12.75">
      <c r="A31" s="133" t="s">
        <v>501</v>
      </c>
      <c r="B31" s="134" t="s">
        <v>83</v>
      </c>
      <c r="C31" s="134" t="s">
        <v>500</v>
      </c>
      <c r="D31" s="129" t="s">
        <v>461</v>
      </c>
      <c r="E31" s="129" t="s">
        <v>453</v>
      </c>
      <c r="F31" s="131">
        <v>769120</v>
      </c>
    </row>
    <row r="32" spans="1:6" s="17" customFormat="1" ht="12.75">
      <c r="A32" s="133" t="s">
        <v>396</v>
      </c>
      <c r="B32" s="134" t="s">
        <v>83</v>
      </c>
      <c r="C32" s="134" t="s">
        <v>477</v>
      </c>
      <c r="D32" s="129" t="s">
        <v>461</v>
      </c>
      <c r="E32" s="129" t="s">
        <v>453</v>
      </c>
      <c r="F32" s="131">
        <v>1000000</v>
      </c>
    </row>
    <row r="33" spans="1:6" s="17" customFormat="1" ht="12.75">
      <c r="A33" s="133" t="s">
        <v>84</v>
      </c>
      <c r="B33" s="134" t="s">
        <v>83</v>
      </c>
      <c r="C33" s="134" t="s">
        <v>478</v>
      </c>
      <c r="D33" s="129" t="s">
        <v>461</v>
      </c>
      <c r="E33" s="129" t="s">
        <v>453</v>
      </c>
      <c r="F33" s="131">
        <v>22045</v>
      </c>
    </row>
    <row r="34" spans="1:6" s="17" customFormat="1" ht="12.75">
      <c r="A34" s="142" t="s">
        <v>8</v>
      </c>
      <c r="B34" s="134" t="s">
        <v>83</v>
      </c>
      <c r="C34" s="134" t="s">
        <v>480</v>
      </c>
      <c r="D34" s="129" t="s">
        <v>461</v>
      </c>
      <c r="E34" s="129" t="s">
        <v>453</v>
      </c>
      <c r="F34" s="131">
        <v>5000</v>
      </c>
    </row>
    <row r="35" spans="1:6" s="17" customFormat="1" ht="12.75">
      <c r="A35" s="153" t="s">
        <v>530</v>
      </c>
      <c r="B35" s="134" t="s">
        <v>85</v>
      </c>
      <c r="C35" s="134"/>
      <c r="D35" s="129"/>
      <c r="E35" s="129"/>
      <c r="F35" s="128">
        <f>F36</f>
        <v>400000</v>
      </c>
    </row>
    <row r="36" spans="1:6" s="17" customFormat="1" ht="12.75">
      <c r="A36" s="133" t="s">
        <v>396</v>
      </c>
      <c r="B36" s="134" t="s">
        <v>85</v>
      </c>
      <c r="C36" s="134" t="s">
        <v>477</v>
      </c>
      <c r="D36" s="129" t="s">
        <v>461</v>
      </c>
      <c r="E36" s="129" t="s">
        <v>453</v>
      </c>
      <c r="F36" s="131">
        <v>400000</v>
      </c>
    </row>
    <row r="37" spans="1:6" s="17" customFormat="1" ht="12.75">
      <c r="A37" s="155" t="s">
        <v>136</v>
      </c>
      <c r="B37" s="127" t="s">
        <v>82</v>
      </c>
      <c r="C37" s="129"/>
      <c r="D37" s="129"/>
      <c r="E37" s="129"/>
      <c r="F37" s="128">
        <f>F38</f>
        <v>100000</v>
      </c>
    </row>
    <row r="38" spans="1:6" s="17" customFormat="1" ht="12.75">
      <c r="A38" s="148" t="s">
        <v>396</v>
      </c>
      <c r="B38" s="127" t="s">
        <v>82</v>
      </c>
      <c r="C38" s="129" t="s">
        <v>477</v>
      </c>
      <c r="D38" s="129" t="s">
        <v>461</v>
      </c>
      <c r="E38" s="129" t="s">
        <v>453</v>
      </c>
      <c r="F38" s="128">
        <v>100000</v>
      </c>
    </row>
    <row r="39" spans="1:6" s="17" customFormat="1" ht="12.75">
      <c r="A39" s="140" t="s">
        <v>304</v>
      </c>
      <c r="B39" s="134" t="s">
        <v>305</v>
      </c>
      <c r="C39" s="129"/>
      <c r="D39" s="141"/>
      <c r="E39" s="141"/>
      <c r="F39" s="128">
        <f>F40</f>
        <v>1761260</v>
      </c>
    </row>
    <row r="40" spans="1:6" s="17" customFormat="1" ht="22.5">
      <c r="A40" s="153" t="s">
        <v>531</v>
      </c>
      <c r="B40" s="134" t="s">
        <v>86</v>
      </c>
      <c r="C40" s="129"/>
      <c r="D40" s="129"/>
      <c r="E40" s="129"/>
      <c r="F40" s="128">
        <f>SUM(F41:F45)</f>
        <v>1761260</v>
      </c>
    </row>
    <row r="41" spans="1:6" s="17" customFormat="1" ht="12.75">
      <c r="A41" s="154" t="s">
        <v>444</v>
      </c>
      <c r="B41" s="134" t="s">
        <v>86</v>
      </c>
      <c r="C41" s="134" t="s">
        <v>489</v>
      </c>
      <c r="D41" s="129" t="s">
        <v>461</v>
      </c>
      <c r="E41" s="129" t="s">
        <v>453</v>
      </c>
      <c r="F41" s="131">
        <v>1106800</v>
      </c>
    </row>
    <row r="42" spans="1:6" s="17" customFormat="1" ht="12.75">
      <c r="A42" s="154" t="s">
        <v>491</v>
      </c>
      <c r="B42" s="134" t="s">
        <v>86</v>
      </c>
      <c r="C42" s="134" t="s">
        <v>490</v>
      </c>
      <c r="D42" s="129" t="s">
        <v>461</v>
      </c>
      <c r="E42" s="129" t="s">
        <v>453</v>
      </c>
      <c r="F42" s="131">
        <v>700</v>
      </c>
    </row>
    <row r="43" spans="1:6" s="17" customFormat="1" ht="22.5">
      <c r="A43" s="154" t="s">
        <v>445</v>
      </c>
      <c r="B43" s="135" t="s">
        <v>86</v>
      </c>
      <c r="C43" s="135" t="s">
        <v>443</v>
      </c>
      <c r="D43" s="129" t="s">
        <v>461</v>
      </c>
      <c r="E43" s="129" t="s">
        <v>453</v>
      </c>
      <c r="F43" s="136">
        <v>334300</v>
      </c>
    </row>
    <row r="44" spans="1:6" s="17" customFormat="1" ht="12.75">
      <c r="A44" s="133" t="s">
        <v>501</v>
      </c>
      <c r="B44" s="134" t="s">
        <v>86</v>
      </c>
      <c r="C44" s="134" t="s">
        <v>500</v>
      </c>
      <c r="D44" s="129" t="s">
        <v>461</v>
      </c>
      <c r="E44" s="129" t="s">
        <v>453</v>
      </c>
      <c r="F44" s="131">
        <v>107960</v>
      </c>
    </row>
    <row r="45" spans="1:6" s="17" customFormat="1" ht="12.75">
      <c r="A45" s="133" t="s">
        <v>396</v>
      </c>
      <c r="B45" s="134" t="s">
        <v>86</v>
      </c>
      <c r="C45" s="134" t="s">
        <v>477</v>
      </c>
      <c r="D45" s="129" t="s">
        <v>461</v>
      </c>
      <c r="E45" s="129" t="s">
        <v>453</v>
      </c>
      <c r="F45" s="131">
        <v>211500</v>
      </c>
    </row>
    <row r="46" spans="1:6" s="17" customFormat="1" ht="12.75">
      <c r="A46" s="140" t="s">
        <v>358</v>
      </c>
      <c r="B46" s="127" t="s">
        <v>320</v>
      </c>
      <c r="C46" s="141"/>
      <c r="D46" s="141"/>
      <c r="E46" s="141"/>
      <c r="F46" s="128">
        <f>F47</f>
        <v>38948500</v>
      </c>
    </row>
    <row r="47" spans="1:6" s="17" customFormat="1" ht="22.5">
      <c r="A47" s="153" t="s">
        <v>532</v>
      </c>
      <c r="B47" s="134" t="s">
        <v>78</v>
      </c>
      <c r="C47" s="141"/>
      <c r="D47" s="141"/>
      <c r="E47" s="141"/>
      <c r="F47" s="128">
        <f>F48</f>
        <v>38948500</v>
      </c>
    </row>
    <row r="48" spans="1:6" s="17" customFormat="1" ht="12.75">
      <c r="A48" s="149" t="s">
        <v>359</v>
      </c>
      <c r="B48" s="135" t="s">
        <v>78</v>
      </c>
      <c r="C48" s="129" t="s">
        <v>486</v>
      </c>
      <c r="D48" s="129" t="s">
        <v>462</v>
      </c>
      <c r="E48" s="129" t="s">
        <v>456</v>
      </c>
      <c r="F48" s="136">
        <f>1860000+28020000+8462200+606300</f>
        <v>38948500</v>
      </c>
    </row>
    <row r="49" spans="1:6" s="17" customFormat="1" ht="22.5">
      <c r="A49" s="148" t="s">
        <v>321</v>
      </c>
      <c r="B49" s="127" t="s">
        <v>319</v>
      </c>
      <c r="C49" s="141"/>
      <c r="D49" s="141"/>
      <c r="E49" s="141"/>
      <c r="F49" s="128">
        <f>F50+F52+F54</f>
        <v>21120300</v>
      </c>
    </row>
    <row r="50" spans="1:6" s="17" customFormat="1" ht="12.75">
      <c r="A50" s="142" t="s">
        <v>287</v>
      </c>
      <c r="B50" s="134" t="s">
        <v>87</v>
      </c>
      <c r="C50" s="134"/>
      <c r="D50" s="134"/>
      <c r="E50" s="134"/>
      <c r="F50" s="131">
        <f>F51</f>
        <v>1871974.85</v>
      </c>
    </row>
    <row r="51" spans="1:6" s="17" customFormat="1" ht="12.75">
      <c r="A51" s="133" t="s">
        <v>396</v>
      </c>
      <c r="B51" s="134" t="s">
        <v>87</v>
      </c>
      <c r="C51" s="134" t="s">
        <v>487</v>
      </c>
      <c r="D51" s="134" t="s">
        <v>461</v>
      </c>
      <c r="E51" s="134" t="s">
        <v>453</v>
      </c>
      <c r="F51" s="131">
        <v>1871974.85</v>
      </c>
    </row>
    <row r="52" spans="1:6" s="17" customFormat="1" ht="22.5">
      <c r="A52" s="153" t="s">
        <v>533</v>
      </c>
      <c r="B52" s="127" t="s">
        <v>534</v>
      </c>
      <c r="C52" s="129"/>
      <c r="D52" s="129"/>
      <c r="E52" s="129"/>
      <c r="F52" s="136">
        <f>F53</f>
        <v>1948925.15</v>
      </c>
    </row>
    <row r="53" spans="1:6" s="17" customFormat="1" ht="19.5" customHeight="1">
      <c r="A53" s="133" t="s">
        <v>396</v>
      </c>
      <c r="B53" s="127" t="s">
        <v>534</v>
      </c>
      <c r="C53" s="129" t="s">
        <v>487</v>
      </c>
      <c r="D53" s="129" t="s">
        <v>461</v>
      </c>
      <c r="E53" s="129" t="s">
        <v>453</v>
      </c>
      <c r="F53" s="128">
        <v>1948925.15</v>
      </c>
    </row>
    <row r="54" spans="1:6" s="17" customFormat="1" ht="22.5">
      <c r="A54" s="156" t="s">
        <v>88</v>
      </c>
      <c r="B54" s="157" t="s">
        <v>535</v>
      </c>
      <c r="C54" s="135"/>
      <c r="D54" s="135"/>
      <c r="E54" s="135"/>
      <c r="F54" s="136">
        <f>F55</f>
        <v>17299400</v>
      </c>
    </row>
    <row r="55" spans="1:6" s="17" customFormat="1" ht="19.5" customHeight="1">
      <c r="A55" s="155" t="s">
        <v>366</v>
      </c>
      <c r="B55" s="157" t="s">
        <v>535</v>
      </c>
      <c r="C55" s="135" t="s">
        <v>487</v>
      </c>
      <c r="D55" s="135" t="s">
        <v>461</v>
      </c>
      <c r="E55" s="135" t="s">
        <v>453</v>
      </c>
      <c r="F55" s="158">
        <v>17299400</v>
      </c>
    </row>
    <row r="56" spans="1:6" s="17" customFormat="1" ht="12.75">
      <c r="A56" s="140" t="s">
        <v>323</v>
      </c>
      <c r="B56" s="127" t="s">
        <v>322</v>
      </c>
      <c r="C56" s="141"/>
      <c r="D56" s="141"/>
      <c r="E56" s="141"/>
      <c r="F56" s="128">
        <f>F57</f>
        <v>100000</v>
      </c>
    </row>
    <row r="57" spans="1:6" s="17" customFormat="1" ht="22.5">
      <c r="A57" s="153" t="s">
        <v>537</v>
      </c>
      <c r="B57" s="134" t="s">
        <v>79</v>
      </c>
      <c r="C57" s="141"/>
      <c r="D57" s="141"/>
      <c r="E57" s="141"/>
      <c r="F57" s="128">
        <f>F58</f>
        <v>100000</v>
      </c>
    </row>
    <row r="58" spans="1:6" s="17" customFormat="1" ht="12.75">
      <c r="A58" s="148" t="s">
        <v>369</v>
      </c>
      <c r="B58" s="134" t="s">
        <v>536</v>
      </c>
      <c r="C58" s="129" t="s">
        <v>487</v>
      </c>
      <c r="D58" s="129" t="s">
        <v>462</v>
      </c>
      <c r="E58" s="129" t="s">
        <v>456</v>
      </c>
      <c r="F58" s="131">
        <v>100000</v>
      </c>
    </row>
    <row r="59" spans="1:6" s="17" customFormat="1" ht="12.75">
      <c r="A59" s="155" t="s">
        <v>399</v>
      </c>
      <c r="B59" s="127" t="s">
        <v>400</v>
      </c>
      <c r="C59" s="129"/>
      <c r="D59" s="129"/>
      <c r="E59" s="129"/>
      <c r="F59" s="128">
        <f>F60+F67+F65</f>
        <v>20953787</v>
      </c>
    </row>
    <row r="60" spans="1:6" s="17" customFormat="1" ht="12.75">
      <c r="A60" s="142" t="s">
        <v>401</v>
      </c>
      <c r="B60" s="134" t="s">
        <v>91</v>
      </c>
      <c r="C60" s="129"/>
      <c r="D60" s="129"/>
      <c r="E60" s="129"/>
      <c r="F60" s="128">
        <f>SUM(F61:F64)</f>
        <v>2277573</v>
      </c>
    </row>
    <row r="61" spans="1:6" s="17" customFormat="1" ht="12.75">
      <c r="A61" s="154" t="s">
        <v>376</v>
      </c>
      <c r="B61" s="134" t="s">
        <v>91</v>
      </c>
      <c r="C61" s="129" t="s">
        <v>474</v>
      </c>
      <c r="D61" s="129" t="s">
        <v>461</v>
      </c>
      <c r="E61" s="129" t="s">
        <v>457</v>
      </c>
      <c r="F61" s="131">
        <v>1577245</v>
      </c>
    </row>
    <row r="62" spans="1:6" s="17" customFormat="1" ht="12.75">
      <c r="A62" s="142" t="s">
        <v>475</v>
      </c>
      <c r="B62" s="134" t="s">
        <v>91</v>
      </c>
      <c r="C62" s="129" t="s">
        <v>476</v>
      </c>
      <c r="D62" s="129" t="s">
        <v>461</v>
      </c>
      <c r="E62" s="129" t="s">
        <v>457</v>
      </c>
      <c r="F62" s="131">
        <v>14000</v>
      </c>
    </row>
    <row r="63" spans="1:6" s="17" customFormat="1" ht="22.5">
      <c r="A63" s="154" t="s">
        <v>377</v>
      </c>
      <c r="B63" s="135" t="s">
        <v>91</v>
      </c>
      <c r="C63" s="129" t="s">
        <v>375</v>
      </c>
      <c r="D63" s="129" t="s">
        <v>461</v>
      </c>
      <c r="E63" s="129" t="s">
        <v>457</v>
      </c>
      <c r="F63" s="136">
        <v>476328</v>
      </c>
    </row>
    <row r="64" spans="1:6" s="17" customFormat="1" ht="12.75">
      <c r="A64" s="133" t="s">
        <v>396</v>
      </c>
      <c r="B64" s="134" t="s">
        <v>91</v>
      </c>
      <c r="C64" s="129" t="s">
        <v>477</v>
      </c>
      <c r="D64" s="129" t="s">
        <v>461</v>
      </c>
      <c r="E64" s="129" t="s">
        <v>457</v>
      </c>
      <c r="F64" s="131">
        <v>210000</v>
      </c>
    </row>
    <row r="65" spans="1:6" s="17" customFormat="1" ht="12.75">
      <c r="A65" s="142" t="s">
        <v>287</v>
      </c>
      <c r="B65" s="134" t="s">
        <v>89</v>
      </c>
      <c r="C65" s="129"/>
      <c r="D65" s="129"/>
      <c r="E65" s="129"/>
      <c r="F65" s="128">
        <f>F66</f>
        <v>13000</v>
      </c>
    </row>
    <row r="66" spans="1:6" s="17" customFormat="1" ht="12.75">
      <c r="A66" s="133" t="s">
        <v>398</v>
      </c>
      <c r="B66" s="134" t="s">
        <v>89</v>
      </c>
      <c r="C66" s="129" t="s">
        <v>477</v>
      </c>
      <c r="D66" s="129" t="s">
        <v>461</v>
      </c>
      <c r="E66" s="129" t="s">
        <v>453</v>
      </c>
      <c r="F66" s="131">
        <v>13000</v>
      </c>
    </row>
    <row r="67" spans="1:6" s="17" customFormat="1" ht="22.5">
      <c r="A67" s="142" t="s">
        <v>294</v>
      </c>
      <c r="B67" s="135" t="s">
        <v>92</v>
      </c>
      <c r="C67" s="129"/>
      <c r="D67" s="129"/>
      <c r="E67" s="129"/>
      <c r="F67" s="128">
        <f>SUM(F68:F72)</f>
        <v>18663214</v>
      </c>
    </row>
    <row r="68" spans="1:6" s="17" customFormat="1" ht="12.75">
      <c r="A68" s="154" t="s">
        <v>444</v>
      </c>
      <c r="B68" s="134" t="s">
        <v>92</v>
      </c>
      <c r="C68" s="134" t="s">
        <v>489</v>
      </c>
      <c r="D68" s="129" t="s">
        <v>461</v>
      </c>
      <c r="E68" s="129" t="s">
        <v>457</v>
      </c>
      <c r="F68" s="131">
        <v>13812530</v>
      </c>
    </row>
    <row r="69" spans="1:6" s="17" customFormat="1" ht="22.5">
      <c r="A69" s="154" t="s">
        <v>445</v>
      </c>
      <c r="B69" s="134" t="s">
        <v>92</v>
      </c>
      <c r="C69" s="134" t="s">
        <v>443</v>
      </c>
      <c r="D69" s="129" t="s">
        <v>461</v>
      </c>
      <c r="E69" s="129" t="s">
        <v>457</v>
      </c>
      <c r="F69" s="131">
        <v>4171384</v>
      </c>
    </row>
    <row r="70" spans="1:6" s="17" customFormat="1" ht="12.75">
      <c r="A70" s="133" t="s">
        <v>501</v>
      </c>
      <c r="B70" s="134" t="s">
        <v>92</v>
      </c>
      <c r="C70" s="134" t="s">
        <v>500</v>
      </c>
      <c r="D70" s="129" t="s">
        <v>461</v>
      </c>
      <c r="E70" s="129" t="s">
        <v>457</v>
      </c>
      <c r="F70" s="131">
        <v>538100</v>
      </c>
    </row>
    <row r="71" spans="1:6" s="17" customFormat="1" ht="12.75">
      <c r="A71" s="43" t="s">
        <v>396</v>
      </c>
      <c r="B71" s="40" t="s">
        <v>92</v>
      </c>
      <c r="C71" s="49" t="s">
        <v>477</v>
      </c>
      <c r="D71" s="10" t="s">
        <v>461</v>
      </c>
      <c r="E71" s="10" t="s">
        <v>457</v>
      </c>
      <c r="F71" s="50">
        <v>141000</v>
      </c>
    </row>
    <row r="72" spans="1:6" s="17" customFormat="1" ht="12.75">
      <c r="A72" s="43" t="s">
        <v>84</v>
      </c>
      <c r="B72" s="40" t="s">
        <v>92</v>
      </c>
      <c r="C72" s="49" t="s">
        <v>478</v>
      </c>
      <c r="D72" s="10" t="s">
        <v>461</v>
      </c>
      <c r="E72" s="10" t="s">
        <v>457</v>
      </c>
      <c r="F72" s="50">
        <v>200</v>
      </c>
    </row>
    <row r="73" spans="1:6" s="17" customFormat="1" ht="22.5">
      <c r="A73" s="51" t="s">
        <v>241</v>
      </c>
      <c r="B73" s="52" t="s">
        <v>224</v>
      </c>
      <c r="C73" s="53"/>
      <c r="D73" s="53"/>
      <c r="E73" s="53"/>
      <c r="F73" s="108">
        <f>F74</f>
        <v>2945000</v>
      </c>
    </row>
    <row r="74" spans="1:6" s="17" customFormat="1" ht="12.75">
      <c r="A74" s="54" t="s">
        <v>242</v>
      </c>
      <c r="B74" s="55" t="s">
        <v>225</v>
      </c>
      <c r="C74" s="56"/>
      <c r="D74" s="56"/>
      <c r="E74" s="56"/>
      <c r="F74" s="57">
        <f>F75</f>
        <v>2945000</v>
      </c>
    </row>
    <row r="75" spans="1:6" s="17" customFormat="1" ht="12.75">
      <c r="A75" s="58" t="s">
        <v>501</v>
      </c>
      <c r="B75" s="55" t="s">
        <v>225</v>
      </c>
      <c r="C75" s="56" t="s">
        <v>500</v>
      </c>
      <c r="D75" s="56" t="s">
        <v>457</v>
      </c>
      <c r="E75" s="56" t="s">
        <v>464</v>
      </c>
      <c r="F75" s="57">
        <v>2945000</v>
      </c>
    </row>
    <row r="76" spans="1:6" s="17" customFormat="1" ht="22.5">
      <c r="A76" s="59" t="s">
        <v>402</v>
      </c>
      <c r="B76" s="34" t="s">
        <v>306</v>
      </c>
      <c r="C76" s="60"/>
      <c r="D76" s="60"/>
      <c r="E76" s="60"/>
      <c r="F76" s="36">
        <f>F77+F147+F168</f>
        <v>350353696</v>
      </c>
    </row>
    <row r="77" spans="1:7" s="17" customFormat="1" ht="22.5">
      <c r="A77" s="142" t="s">
        <v>410</v>
      </c>
      <c r="B77" s="134" t="s">
        <v>411</v>
      </c>
      <c r="C77" s="134"/>
      <c r="D77" s="134"/>
      <c r="E77" s="134"/>
      <c r="F77" s="128">
        <f>F144+F78+F81+F84+F87+F90+F93+F96+F99+F102+F106+F109+F112+F115+F117+F123+F127+F130+F133+F136+F139+F141+F120</f>
        <v>301805223</v>
      </c>
      <c r="G77" s="130"/>
    </row>
    <row r="78" spans="1:6" s="17" customFormat="1" ht="33.75">
      <c r="A78" s="43" t="s">
        <v>492</v>
      </c>
      <c r="B78" s="40" t="s">
        <v>172</v>
      </c>
      <c r="C78" s="40"/>
      <c r="D78" s="40"/>
      <c r="E78" s="40"/>
      <c r="F78" s="131">
        <f>F79+F80</f>
        <v>6925823</v>
      </c>
    </row>
    <row r="79" spans="1:6" s="17" customFormat="1" ht="12.75">
      <c r="A79" s="43" t="s">
        <v>396</v>
      </c>
      <c r="B79" s="40" t="s">
        <v>172</v>
      </c>
      <c r="C79" s="40" t="s">
        <v>477</v>
      </c>
      <c r="D79" s="40" t="s">
        <v>464</v>
      </c>
      <c r="E79" s="40" t="s">
        <v>456</v>
      </c>
      <c r="F79" s="131">
        <v>102400</v>
      </c>
    </row>
    <row r="80" spans="1:6" s="17" customFormat="1" ht="12.75">
      <c r="A80" s="37" t="s">
        <v>360</v>
      </c>
      <c r="B80" s="40" t="s">
        <v>172</v>
      </c>
      <c r="C80" s="40" t="s">
        <v>283</v>
      </c>
      <c r="D80" s="40" t="s">
        <v>464</v>
      </c>
      <c r="E80" s="40" t="s">
        <v>456</v>
      </c>
      <c r="F80" s="131">
        <v>6823423</v>
      </c>
    </row>
    <row r="81" spans="1:6" s="17" customFormat="1" ht="12.75">
      <c r="A81" s="62" t="s">
        <v>516</v>
      </c>
      <c r="B81" s="47" t="s">
        <v>173</v>
      </c>
      <c r="C81" s="40"/>
      <c r="D81" s="40"/>
      <c r="E81" s="40"/>
      <c r="F81" s="131">
        <f>F82+F83</f>
        <v>29783300</v>
      </c>
    </row>
    <row r="82" spans="1:6" s="17" customFormat="1" ht="12.75">
      <c r="A82" s="43" t="s">
        <v>396</v>
      </c>
      <c r="B82" s="47" t="s">
        <v>173</v>
      </c>
      <c r="C82" s="47" t="s">
        <v>477</v>
      </c>
      <c r="D82" s="40" t="s">
        <v>464</v>
      </c>
      <c r="E82" s="40" t="s">
        <v>456</v>
      </c>
      <c r="F82" s="131">
        <v>487000</v>
      </c>
    </row>
    <row r="83" spans="1:6" s="17" customFormat="1" ht="12.75">
      <c r="A83" s="43" t="s">
        <v>493</v>
      </c>
      <c r="B83" s="47" t="s">
        <v>173</v>
      </c>
      <c r="C83" s="47" t="s">
        <v>496</v>
      </c>
      <c r="D83" s="40" t="s">
        <v>464</v>
      </c>
      <c r="E83" s="40" t="s">
        <v>456</v>
      </c>
      <c r="F83" s="132">
        <v>29296300</v>
      </c>
    </row>
    <row r="84" spans="1:6" s="17" customFormat="1" ht="22.5">
      <c r="A84" s="62" t="s">
        <v>517</v>
      </c>
      <c r="B84" s="47" t="s">
        <v>174</v>
      </c>
      <c r="C84" s="40"/>
      <c r="D84" s="40"/>
      <c r="E84" s="40"/>
      <c r="F84" s="131">
        <f>F85+F86</f>
        <v>9828800</v>
      </c>
    </row>
    <row r="85" spans="1:6" s="17" customFormat="1" ht="12.75">
      <c r="A85" s="43" t="s">
        <v>396</v>
      </c>
      <c r="B85" s="47" t="s">
        <v>174</v>
      </c>
      <c r="C85" s="40" t="s">
        <v>477</v>
      </c>
      <c r="D85" s="40" t="s">
        <v>464</v>
      </c>
      <c r="E85" s="40" t="s">
        <v>456</v>
      </c>
      <c r="F85" s="131">
        <v>156000</v>
      </c>
    </row>
    <row r="86" spans="1:6" s="17" customFormat="1" ht="12.75">
      <c r="A86" s="43" t="s">
        <v>493</v>
      </c>
      <c r="B86" s="47" t="s">
        <v>174</v>
      </c>
      <c r="C86" s="40" t="s">
        <v>496</v>
      </c>
      <c r="D86" s="40" t="s">
        <v>464</v>
      </c>
      <c r="E86" s="40" t="s">
        <v>456</v>
      </c>
      <c r="F86" s="132">
        <v>9672800</v>
      </c>
    </row>
    <row r="87" spans="1:6" s="17" customFormat="1" ht="22.5">
      <c r="A87" s="19" t="s">
        <v>539</v>
      </c>
      <c r="B87" s="47" t="s">
        <v>175</v>
      </c>
      <c r="C87" s="40"/>
      <c r="D87" s="40"/>
      <c r="E87" s="40"/>
      <c r="F87" s="131">
        <f>F88+F89</f>
        <v>34146300</v>
      </c>
    </row>
    <row r="88" spans="1:6" s="17" customFormat="1" ht="12.75">
      <c r="A88" s="43" t="s">
        <v>396</v>
      </c>
      <c r="B88" s="47" t="s">
        <v>175</v>
      </c>
      <c r="C88" s="40" t="s">
        <v>477</v>
      </c>
      <c r="D88" s="40" t="s">
        <v>464</v>
      </c>
      <c r="E88" s="40" t="s">
        <v>456</v>
      </c>
      <c r="F88" s="131">
        <v>755000</v>
      </c>
    </row>
    <row r="89" spans="1:6" s="17" customFormat="1" ht="12.75">
      <c r="A89" s="43" t="s">
        <v>493</v>
      </c>
      <c r="B89" s="47" t="s">
        <v>175</v>
      </c>
      <c r="C89" s="40" t="s">
        <v>496</v>
      </c>
      <c r="D89" s="40" t="s">
        <v>464</v>
      </c>
      <c r="E89" s="40" t="s">
        <v>456</v>
      </c>
      <c r="F89" s="132">
        <v>33391300</v>
      </c>
    </row>
    <row r="90" spans="1:6" s="17" customFormat="1" ht="22.5">
      <c r="A90" s="62" t="s">
        <v>515</v>
      </c>
      <c r="B90" s="47" t="s">
        <v>176</v>
      </c>
      <c r="C90" s="40"/>
      <c r="D90" s="40"/>
      <c r="E90" s="40"/>
      <c r="F90" s="131">
        <f>F91+F92</f>
        <v>3181600</v>
      </c>
    </row>
    <row r="91" spans="1:6" s="17" customFormat="1" ht="12.75">
      <c r="A91" s="43" t="s">
        <v>396</v>
      </c>
      <c r="B91" s="47" t="s">
        <v>176</v>
      </c>
      <c r="C91" s="40" t="s">
        <v>477</v>
      </c>
      <c r="D91" s="40" t="s">
        <v>464</v>
      </c>
      <c r="E91" s="40" t="s">
        <v>456</v>
      </c>
      <c r="F91" s="41">
        <v>71000</v>
      </c>
    </row>
    <row r="92" spans="1:6" s="17" customFormat="1" ht="12.75">
      <c r="A92" s="43" t="s">
        <v>493</v>
      </c>
      <c r="B92" s="47" t="s">
        <v>176</v>
      </c>
      <c r="C92" s="40" t="s">
        <v>496</v>
      </c>
      <c r="D92" s="40" t="s">
        <v>464</v>
      </c>
      <c r="E92" s="40" t="s">
        <v>456</v>
      </c>
      <c r="F92" s="48">
        <v>3110600</v>
      </c>
    </row>
    <row r="93" spans="1:6" s="17" customFormat="1" ht="22.5">
      <c r="A93" s="62" t="s">
        <v>355</v>
      </c>
      <c r="B93" s="47" t="s">
        <v>177</v>
      </c>
      <c r="C93" s="40"/>
      <c r="D93" s="40"/>
      <c r="E93" s="40"/>
      <c r="F93" s="41">
        <f>F94+F95</f>
        <v>26895000</v>
      </c>
    </row>
    <row r="94" spans="1:6" s="17" customFormat="1" ht="12.75">
      <c r="A94" s="43" t="s">
        <v>396</v>
      </c>
      <c r="B94" s="47" t="s">
        <v>177</v>
      </c>
      <c r="C94" s="40" t="s">
        <v>477</v>
      </c>
      <c r="D94" s="40" t="s">
        <v>464</v>
      </c>
      <c r="E94" s="40" t="s">
        <v>456</v>
      </c>
      <c r="F94" s="41">
        <v>628000</v>
      </c>
    </row>
    <row r="95" spans="1:6" s="17" customFormat="1" ht="12.75">
      <c r="A95" s="43" t="s">
        <v>493</v>
      </c>
      <c r="B95" s="47" t="s">
        <v>177</v>
      </c>
      <c r="C95" s="40" t="s">
        <v>496</v>
      </c>
      <c r="D95" s="40" t="s">
        <v>464</v>
      </c>
      <c r="E95" s="40" t="s">
        <v>456</v>
      </c>
      <c r="F95" s="48">
        <v>26267000</v>
      </c>
    </row>
    <row r="96" spans="1:6" s="17" customFormat="1" ht="22.5">
      <c r="A96" s="62" t="s">
        <v>194</v>
      </c>
      <c r="B96" s="47" t="s">
        <v>178</v>
      </c>
      <c r="C96" s="40"/>
      <c r="D96" s="40"/>
      <c r="E96" s="40"/>
      <c r="F96" s="41">
        <f>F97+F98</f>
        <v>72300</v>
      </c>
    </row>
    <row r="97" spans="1:6" s="17" customFormat="1" ht="12.75">
      <c r="A97" s="43" t="s">
        <v>396</v>
      </c>
      <c r="B97" s="47" t="s">
        <v>178</v>
      </c>
      <c r="C97" s="40" t="s">
        <v>477</v>
      </c>
      <c r="D97" s="40" t="s">
        <v>464</v>
      </c>
      <c r="E97" s="40" t="s">
        <v>456</v>
      </c>
      <c r="F97" s="41">
        <v>1600</v>
      </c>
    </row>
    <row r="98" spans="1:6" s="17" customFormat="1" ht="12.75">
      <c r="A98" s="37" t="s">
        <v>360</v>
      </c>
      <c r="B98" s="47" t="s">
        <v>178</v>
      </c>
      <c r="C98" s="40" t="s">
        <v>283</v>
      </c>
      <c r="D98" s="40" t="s">
        <v>464</v>
      </c>
      <c r="E98" s="40" t="s">
        <v>456</v>
      </c>
      <c r="F98" s="48">
        <v>70700</v>
      </c>
    </row>
    <row r="99" spans="1:6" s="17" customFormat="1" ht="22.5">
      <c r="A99" s="62" t="s">
        <v>195</v>
      </c>
      <c r="B99" s="61" t="s">
        <v>179</v>
      </c>
      <c r="C99" s="44"/>
      <c r="D99" s="44" t="s">
        <v>464</v>
      </c>
      <c r="E99" s="44" t="s">
        <v>456</v>
      </c>
      <c r="F99" s="45">
        <f>F100+F101</f>
        <v>6500</v>
      </c>
    </row>
    <row r="100" spans="1:6" s="17" customFormat="1" ht="12.75">
      <c r="A100" s="43" t="s">
        <v>396</v>
      </c>
      <c r="B100" s="47" t="s">
        <v>179</v>
      </c>
      <c r="C100" s="40" t="s">
        <v>477</v>
      </c>
      <c r="D100" s="40" t="s">
        <v>464</v>
      </c>
      <c r="E100" s="40" t="s">
        <v>456</v>
      </c>
      <c r="F100" s="41">
        <v>100</v>
      </c>
    </row>
    <row r="101" spans="1:6" s="17" customFormat="1" ht="12.75">
      <c r="A101" s="43" t="s">
        <v>493</v>
      </c>
      <c r="B101" s="47" t="s">
        <v>179</v>
      </c>
      <c r="C101" s="40" t="s">
        <v>496</v>
      </c>
      <c r="D101" s="40" t="s">
        <v>464</v>
      </c>
      <c r="E101" s="40" t="s">
        <v>456</v>
      </c>
      <c r="F101" s="48">
        <v>6400</v>
      </c>
    </row>
    <row r="102" spans="1:6" s="17" customFormat="1" ht="33.75">
      <c r="A102" s="62" t="s">
        <v>326</v>
      </c>
      <c r="B102" s="47" t="s">
        <v>180</v>
      </c>
      <c r="C102" s="40"/>
      <c r="D102" s="40"/>
      <c r="E102" s="40"/>
      <c r="F102" s="41">
        <f>F104+F105+F103</f>
        <v>1391400</v>
      </c>
    </row>
    <row r="103" spans="1:6" s="17" customFormat="1" ht="12.75">
      <c r="A103" s="43" t="s">
        <v>501</v>
      </c>
      <c r="B103" s="47" t="s">
        <v>180</v>
      </c>
      <c r="C103" s="40" t="s">
        <v>500</v>
      </c>
      <c r="D103" s="40" t="s">
        <v>464</v>
      </c>
      <c r="E103" s="40" t="s">
        <v>456</v>
      </c>
      <c r="F103" s="41">
        <v>6200</v>
      </c>
    </row>
    <row r="104" spans="1:6" s="17" customFormat="1" ht="12.75">
      <c r="A104" s="43" t="s">
        <v>396</v>
      </c>
      <c r="B104" s="47" t="s">
        <v>180</v>
      </c>
      <c r="C104" s="40" t="s">
        <v>477</v>
      </c>
      <c r="D104" s="40" t="s">
        <v>464</v>
      </c>
      <c r="E104" s="40" t="s">
        <v>456</v>
      </c>
      <c r="F104" s="41">
        <v>43200</v>
      </c>
    </row>
    <row r="105" spans="1:6" s="17" customFormat="1" ht="12.75">
      <c r="A105" s="43" t="s">
        <v>493</v>
      </c>
      <c r="B105" s="47" t="s">
        <v>180</v>
      </c>
      <c r="C105" s="40" t="s">
        <v>496</v>
      </c>
      <c r="D105" s="40" t="s">
        <v>464</v>
      </c>
      <c r="E105" s="40" t="s">
        <v>456</v>
      </c>
      <c r="F105" s="48">
        <v>1342000</v>
      </c>
    </row>
    <row r="106" spans="1:6" s="17" customFormat="1" ht="12.75">
      <c r="A106" s="62" t="s">
        <v>494</v>
      </c>
      <c r="B106" s="47" t="s">
        <v>181</v>
      </c>
      <c r="C106" s="40"/>
      <c r="D106" s="40"/>
      <c r="E106" s="40"/>
      <c r="F106" s="41">
        <f>F107+F108</f>
        <v>23594800</v>
      </c>
    </row>
    <row r="107" spans="1:6" s="17" customFormat="1" ht="12.75">
      <c r="A107" s="43" t="s">
        <v>396</v>
      </c>
      <c r="B107" s="47" t="s">
        <v>181</v>
      </c>
      <c r="C107" s="40" t="s">
        <v>477</v>
      </c>
      <c r="D107" s="40" t="s">
        <v>464</v>
      </c>
      <c r="E107" s="40" t="s">
        <v>456</v>
      </c>
      <c r="F107" s="41">
        <v>432100</v>
      </c>
    </row>
    <row r="108" spans="1:6" s="17" customFormat="1" ht="12.75">
      <c r="A108" s="43" t="s">
        <v>360</v>
      </c>
      <c r="B108" s="47" t="s">
        <v>181</v>
      </c>
      <c r="C108" s="40" t="s">
        <v>283</v>
      </c>
      <c r="D108" s="40" t="s">
        <v>464</v>
      </c>
      <c r="E108" s="40" t="s">
        <v>456</v>
      </c>
      <c r="F108" s="48">
        <v>23162700</v>
      </c>
    </row>
    <row r="109" spans="1:6" s="17" customFormat="1" ht="22.5">
      <c r="A109" s="62" t="s">
        <v>507</v>
      </c>
      <c r="B109" s="47" t="s">
        <v>182</v>
      </c>
      <c r="C109" s="40"/>
      <c r="D109" s="40"/>
      <c r="E109" s="40"/>
      <c r="F109" s="41">
        <f>F110+F111</f>
        <v>51217100</v>
      </c>
    </row>
    <row r="110" spans="1:6" s="17" customFormat="1" ht="12.75">
      <c r="A110" s="43" t="s">
        <v>396</v>
      </c>
      <c r="B110" s="47" t="s">
        <v>182</v>
      </c>
      <c r="C110" s="40" t="s">
        <v>477</v>
      </c>
      <c r="D110" s="40" t="s">
        <v>464</v>
      </c>
      <c r="E110" s="40" t="s">
        <v>456</v>
      </c>
      <c r="F110" s="41">
        <v>374000</v>
      </c>
    </row>
    <row r="111" spans="1:6" s="17" customFormat="1" ht="12.75">
      <c r="A111" s="37" t="s">
        <v>360</v>
      </c>
      <c r="B111" s="47" t="s">
        <v>182</v>
      </c>
      <c r="C111" s="40" t="s">
        <v>283</v>
      </c>
      <c r="D111" s="40" t="s">
        <v>464</v>
      </c>
      <c r="E111" s="40" t="s">
        <v>456</v>
      </c>
      <c r="F111" s="48">
        <v>50843100</v>
      </c>
    </row>
    <row r="112" spans="1:6" s="17" customFormat="1" ht="12.75">
      <c r="A112" s="62" t="s">
        <v>354</v>
      </c>
      <c r="B112" s="47" t="s">
        <v>183</v>
      </c>
      <c r="C112" s="40"/>
      <c r="D112" s="40"/>
      <c r="E112" s="40"/>
      <c r="F112" s="41">
        <f>F113+F114</f>
        <v>932200</v>
      </c>
    </row>
    <row r="113" spans="1:6" s="17" customFormat="1" ht="12.75">
      <c r="A113" s="43" t="s">
        <v>396</v>
      </c>
      <c r="B113" s="47" t="s">
        <v>183</v>
      </c>
      <c r="C113" s="40" t="s">
        <v>477</v>
      </c>
      <c r="D113" s="40" t="s">
        <v>464</v>
      </c>
      <c r="E113" s="40" t="s">
        <v>456</v>
      </c>
      <c r="F113" s="41">
        <v>17000</v>
      </c>
    </row>
    <row r="114" spans="1:6" s="17" customFormat="1" ht="12.75">
      <c r="A114" s="43" t="s">
        <v>493</v>
      </c>
      <c r="B114" s="47" t="s">
        <v>183</v>
      </c>
      <c r="C114" s="40" t="s">
        <v>496</v>
      </c>
      <c r="D114" s="40" t="s">
        <v>464</v>
      </c>
      <c r="E114" s="40" t="s">
        <v>456</v>
      </c>
      <c r="F114" s="48">
        <v>915200</v>
      </c>
    </row>
    <row r="115" spans="1:6" s="17" customFormat="1" ht="12.75">
      <c r="A115" s="62" t="s">
        <v>324</v>
      </c>
      <c r="B115" s="47" t="s">
        <v>184</v>
      </c>
      <c r="C115" s="40"/>
      <c r="D115" s="40"/>
      <c r="E115" s="40"/>
      <c r="F115" s="48">
        <f>F116</f>
        <v>1200</v>
      </c>
    </row>
    <row r="116" spans="1:6" s="17" customFormat="1" ht="12.75">
      <c r="A116" s="43" t="s">
        <v>493</v>
      </c>
      <c r="B116" s="47" t="s">
        <v>184</v>
      </c>
      <c r="C116" s="40" t="s">
        <v>496</v>
      </c>
      <c r="D116" s="40" t="s">
        <v>464</v>
      </c>
      <c r="E116" s="40" t="s">
        <v>456</v>
      </c>
      <c r="F116" s="48">
        <v>1200</v>
      </c>
    </row>
    <row r="117" spans="1:6" s="17" customFormat="1" ht="33.75">
      <c r="A117" s="63" t="s">
        <v>325</v>
      </c>
      <c r="B117" s="47" t="s">
        <v>185</v>
      </c>
      <c r="C117" s="40"/>
      <c r="D117" s="40"/>
      <c r="E117" s="40"/>
      <c r="F117" s="48">
        <f>F119+F118</f>
        <v>1820200</v>
      </c>
    </row>
    <row r="118" spans="1:6" s="17" customFormat="1" ht="12.75">
      <c r="A118" s="43" t="s">
        <v>396</v>
      </c>
      <c r="B118" s="47" t="s">
        <v>185</v>
      </c>
      <c r="C118" s="40" t="s">
        <v>477</v>
      </c>
      <c r="D118" s="40" t="s">
        <v>464</v>
      </c>
      <c r="E118" s="40" t="s">
        <v>456</v>
      </c>
      <c r="F118" s="48">
        <v>17900</v>
      </c>
    </row>
    <row r="119" spans="1:6" s="17" customFormat="1" ht="12.75">
      <c r="A119" s="43" t="s">
        <v>493</v>
      </c>
      <c r="B119" s="47" t="s">
        <v>185</v>
      </c>
      <c r="C119" s="40" t="s">
        <v>496</v>
      </c>
      <c r="D119" s="40" t="s">
        <v>464</v>
      </c>
      <c r="E119" s="40" t="s">
        <v>456</v>
      </c>
      <c r="F119" s="48">
        <v>1802300</v>
      </c>
    </row>
    <row r="120" spans="1:6" s="17" customFormat="1" ht="22.5">
      <c r="A120" s="43" t="s">
        <v>259</v>
      </c>
      <c r="B120" s="61" t="s">
        <v>258</v>
      </c>
      <c r="C120" s="44"/>
      <c r="D120" s="44"/>
      <c r="E120" s="44"/>
      <c r="F120" s="83">
        <f>F121+F122</f>
        <v>383600</v>
      </c>
    </row>
    <row r="121" spans="1:6" s="17" customFormat="1" ht="12.75">
      <c r="A121" s="43" t="s">
        <v>396</v>
      </c>
      <c r="B121" s="47" t="s">
        <v>258</v>
      </c>
      <c r="C121" s="40" t="s">
        <v>477</v>
      </c>
      <c r="D121" s="40" t="s">
        <v>464</v>
      </c>
      <c r="E121" s="40" t="s">
        <v>456</v>
      </c>
      <c r="F121" s="48">
        <v>600</v>
      </c>
    </row>
    <row r="122" spans="1:6" s="17" customFormat="1" ht="12.75">
      <c r="A122" s="43" t="s">
        <v>493</v>
      </c>
      <c r="B122" s="47" t="s">
        <v>258</v>
      </c>
      <c r="C122" s="40" t="s">
        <v>496</v>
      </c>
      <c r="D122" s="40" t="s">
        <v>464</v>
      </c>
      <c r="E122" s="40" t="s">
        <v>456</v>
      </c>
      <c r="F122" s="48">
        <v>383000</v>
      </c>
    </row>
    <row r="123" spans="1:6" s="17" customFormat="1" ht="22.5">
      <c r="A123" s="62" t="s">
        <v>296</v>
      </c>
      <c r="B123" s="40" t="s">
        <v>186</v>
      </c>
      <c r="C123" s="40"/>
      <c r="D123" s="40"/>
      <c r="E123" s="40"/>
      <c r="F123" s="48">
        <f>F125+F126+F124</f>
        <v>8293700</v>
      </c>
    </row>
    <row r="124" spans="1:6" s="17" customFormat="1" ht="12.75">
      <c r="A124" s="43" t="s">
        <v>501</v>
      </c>
      <c r="B124" s="40" t="s">
        <v>186</v>
      </c>
      <c r="C124" s="40" t="s">
        <v>500</v>
      </c>
      <c r="D124" s="40" t="s">
        <v>464</v>
      </c>
      <c r="E124" s="40" t="s">
        <v>456</v>
      </c>
      <c r="F124" s="48">
        <v>52000</v>
      </c>
    </row>
    <row r="125" spans="1:6" s="17" customFormat="1" ht="12.75">
      <c r="A125" s="43" t="s">
        <v>396</v>
      </c>
      <c r="B125" s="40" t="s">
        <v>186</v>
      </c>
      <c r="C125" s="40" t="s">
        <v>477</v>
      </c>
      <c r="D125" s="40" t="s">
        <v>464</v>
      </c>
      <c r="E125" s="40" t="s">
        <v>456</v>
      </c>
      <c r="F125" s="48">
        <v>60000</v>
      </c>
    </row>
    <row r="126" spans="1:6" s="17" customFormat="1" ht="12.75">
      <c r="A126" s="43" t="s">
        <v>493</v>
      </c>
      <c r="B126" s="40" t="s">
        <v>186</v>
      </c>
      <c r="C126" s="40" t="s">
        <v>496</v>
      </c>
      <c r="D126" s="40" t="s">
        <v>464</v>
      </c>
      <c r="E126" s="40" t="s">
        <v>456</v>
      </c>
      <c r="F126" s="48">
        <v>8181700</v>
      </c>
    </row>
    <row r="127" spans="1:6" s="17" customFormat="1" ht="22.5">
      <c r="A127" s="43" t="s">
        <v>338</v>
      </c>
      <c r="B127" s="40" t="s">
        <v>187</v>
      </c>
      <c r="C127" s="40"/>
      <c r="D127" s="40"/>
      <c r="E127" s="40"/>
      <c r="F127" s="41">
        <f>F128+F129</f>
        <v>3263900</v>
      </c>
    </row>
    <row r="128" spans="1:6" s="17" customFormat="1" ht="12.75">
      <c r="A128" s="43" t="s">
        <v>396</v>
      </c>
      <c r="B128" s="40" t="s">
        <v>187</v>
      </c>
      <c r="C128" s="40" t="s">
        <v>477</v>
      </c>
      <c r="D128" s="40" t="s">
        <v>464</v>
      </c>
      <c r="E128" s="40" t="s">
        <v>456</v>
      </c>
      <c r="F128" s="41">
        <v>49000</v>
      </c>
    </row>
    <row r="129" spans="1:6" s="17" customFormat="1" ht="12.75">
      <c r="A129" s="43" t="s">
        <v>493</v>
      </c>
      <c r="B129" s="40" t="s">
        <v>187</v>
      </c>
      <c r="C129" s="40" t="s">
        <v>496</v>
      </c>
      <c r="D129" s="40" t="s">
        <v>464</v>
      </c>
      <c r="E129" s="40" t="s">
        <v>456</v>
      </c>
      <c r="F129" s="48">
        <v>3214900</v>
      </c>
    </row>
    <row r="130" spans="1:6" s="17" customFormat="1" ht="12.75">
      <c r="A130" s="43" t="s">
        <v>196</v>
      </c>
      <c r="B130" s="40" t="s">
        <v>188</v>
      </c>
      <c r="C130" s="40"/>
      <c r="D130" s="40"/>
      <c r="E130" s="40"/>
      <c r="F130" s="41">
        <f>F131+F132</f>
        <v>32400600</v>
      </c>
    </row>
    <row r="131" spans="1:6" s="17" customFormat="1" ht="12.75">
      <c r="A131" s="43" t="s">
        <v>396</v>
      </c>
      <c r="B131" s="40" t="s">
        <v>188</v>
      </c>
      <c r="C131" s="40" t="s">
        <v>477</v>
      </c>
      <c r="D131" s="40" t="s">
        <v>464</v>
      </c>
      <c r="E131" s="40" t="s">
        <v>456</v>
      </c>
      <c r="F131" s="41">
        <v>175000</v>
      </c>
    </row>
    <row r="132" spans="1:6" s="17" customFormat="1" ht="12.75">
      <c r="A132" s="43" t="s">
        <v>360</v>
      </c>
      <c r="B132" s="40" t="s">
        <v>188</v>
      </c>
      <c r="C132" s="40" t="s">
        <v>283</v>
      </c>
      <c r="D132" s="40" t="s">
        <v>464</v>
      </c>
      <c r="E132" s="40" t="s">
        <v>456</v>
      </c>
      <c r="F132" s="48">
        <v>32225600</v>
      </c>
    </row>
    <row r="133" spans="1:6" s="17" customFormat="1" ht="45">
      <c r="A133" s="64" t="s">
        <v>197</v>
      </c>
      <c r="B133" s="40" t="s">
        <v>189</v>
      </c>
      <c r="C133" s="40"/>
      <c r="D133" s="40"/>
      <c r="E133" s="40"/>
      <c r="F133" s="41">
        <f>F134+F135</f>
        <v>23500</v>
      </c>
    </row>
    <row r="134" spans="1:6" s="17" customFormat="1" ht="12.75">
      <c r="A134" s="43" t="s">
        <v>396</v>
      </c>
      <c r="B134" s="40" t="s">
        <v>189</v>
      </c>
      <c r="C134" s="40" t="s">
        <v>477</v>
      </c>
      <c r="D134" s="40" t="s">
        <v>464</v>
      </c>
      <c r="E134" s="40" t="s">
        <v>456</v>
      </c>
      <c r="F134" s="41">
        <v>400</v>
      </c>
    </row>
    <row r="135" spans="1:6" s="17" customFormat="1" ht="12.75">
      <c r="A135" s="43" t="s">
        <v>493</v>
      </c>
      <c r="B135" s="40" t="s">
        <v>189</v>
      </c>
      <c r="C135" s="40" t="s">
        <v>496</v>
      </c>
      <c r="D135" s="40" t="s">
        <v>464</v>
      </c>
      <c r="E135" s="40" t="s">
        <v>456</v>
      </c>
      <c r="F135" s="48">
        <v>23100</v>
      </c>
    </row>
    <row r="136" spans="1:6" s="17" customFormat="1" ht="45">
      <c r="A136" s="65" t="s">
        <v>271</v>
      </c>
      <c r="B136" s="40" t="s">
        <v>190</v>
      </c>
      <c r="C136" s="40"/>
      <c r="D136" s="40"/>
      <c r="E136" s="40"/>
      <c r="F136" s="41">
        <f>F137+F138</f>
        <v>63692300</v>
      </c>
    </row>
    <row r="137" spans="1:6" s="17" customFormat="1" ht="12.75">
      <c r="A137" s="43" t="s">
        <v>396</v>
      </c>
      <c r="B137" s="40" t="s">
        <v>190</v>
      </c>
      <c r="C137" s="40" t="s">
        <v>477</v>
      </c>
      <c r="D137" s="40" t="s">
        <v>464</v>
      </c>
      <c r="E137" s="40" t="s">
        <v>456</v>
      </c>
      <c r="F137" s="41">
        <v>10200</v>
      </c>
    </row>
    <row r="138" spans="1:6" s="17" customFormat="1" ht="12.75">
      <c r="A138" s="43" t="s">
        <v>493</v>
      </c>
      <c r="B138" s="40" t="s">
        <v>190</v>
      </c>
      <c r="C138" s="40" t="s">
        <v>496</v>
      </c>
      <c r="D138" s="40" t="s">
        <v>464</v>
      </c>
      <c r="E138" s="40" t="s">
        <v>456</v>
      </c>
      <c r="F138" s="48">
        <v>63682100</v>
      </c>
    </row>
    <row r="139" spans="1:6" s="17" customFormat="1" ht="12.75">
      <c r="A139" s="43" t="s">
        <v>198</v>
      </c>
      <c r="B139" s="40" t="s">
        <v>191</v>
      </c>
      <c r="C139" s="40"/>
      <c r="D139" s="40"/>
      <c r="E139" s="40"/>
      <c r="F139" s="41">
        <f>F140</f>
        <v>1000000</v>
      </c>
    </row>
    <row r="140" spans="1:6" s="17" customFormat="1" ht="12.75">
      <c r="A140" s="43" t="s">
        <v>493</v>
      </c>
      <c r="B140" s="40" t="s">
        <v>191</v>
      </c>
      <c r="C140" s="40" t="s">
        <v>496</v>
      </c>
      <c r="D140" s="40" t="s">
        <v>464</v>
      </c>
      <c r="E140" s="40" t="s">
        <v>456</v>
      </c>
      <c r="F140" s="41">
        <v>1000000</v>
      </c>
    </row>
    <row r="141" spans="1:6" s="17" customFormat="1" ht="12.75">
      <c r="A141" s="43" t="s">
        <v>518</v>
      </c>
      <c r="B141" s="40" t="s">
        <v>192</v>
      </c>
      <c r="C141" s="40"/>
      <c r="D141" s="40"/>
      <c r="E141" s="40"/>
      <c r="F141" s="41">
        <f>F142</f>
        <v>400000</v>
      </c>
    </row>
    <row r="142" spans="1:6" s="17" customFormat="1" ht="12.75">
      <c r="A142" s="43" t="s">
        <v>493</v>
      </c>
      <c r="B142" s="40" t="s">
        <v>192</v>
      </c>
      <c r="C142" s="40" t="s">
        <v>496</v>
      </c>
      <c r="D142" s="40" t="s">
        <v>464</v>
      </c>
      <c r="E142" s="40" t="s">
        <v>456</v>
      </c>
      <c r="F142" s="41">
        <v>400000</v>
      </c>
    </row>
    <row r="143" spans="1:6" s="17" customFormat="1" ht="12.75">
      <c r="A143" s="11" t="s">
        <v>143</v>
      </c>
      <c r="B143" s="61" t="s">
        <v>142</v>
      </c>
      <c r="C143" s="40"/>
      <c r="D143" s="40"/>
      <c r="E143" s="40"/>
      <c r="F143" s="39">
        <f>F144</f>
        <v>2551100</v>
      </c>
    </row>
    <row r="144" spans="1:6" s="17" customFormat="1" ht="22.5">
      <c r="A144" s="62" t="s">
        <v>339</v>
      </c>
      <c r="B144" s="61" t="s">
        <v>171</v>
      </c>
      <c r="C144" s="44"/>
      <c r="D144" s="44"/>
      <c r="E144" s="44"/>
      <c r="F144" s="41">
        <f>F145+F146</f>
        <v>2551100</v>
      </c>
    </row>
    <row r="145" spans="1:6" s="17" customFormat="1" ht="12.75">
      <c r="A145" s="43" t="s">
        <v>396</v>
      </c>
      <c r="B145" s="61" t="s">
        <v>171</v>
      </c>
      <c r="C145" s="44" t="s">
        <v>477</v>
      </c>
      <c r="D145" s="44" t="s">
        <v>464</v>
      </c>
      <c r="E145" s="44" t="s">
        <v>456</v>
      </c>
      <c r="F145" s="48">
        <v>20000</v>
      </c>
    </row>
    <row r="146" spans="1:6" s="17" customFormat="1" ht="12.75">
      <c r="A146" s="43" t="s">
        <v>493</v>
      </c>
      <c r="B146" s="61" t="s">
        <v>171</v>
      </c>
      <c r="C146" s="44" t="s">
        <v>496</v>
      </c>
      <c r="D146" s="44" t="s">
        <v>464</v>
      </c>
      <c r="E146" s="44" t="s">
        <v>456</v>
      </c>
      <c r="F146" s="48">
        <v>2531100</v>
      </c>
    </row>
    <row r="147" spans="1:6" s="17" customFormat="1" ht="22.5">
      <c r="A147" s="133" t="s">
        <v>407</v>
      </c>
      <c r="B147" s="134" t="s">
        <v>408</v>
      </c>
      <c r="C147" s="135"/>
      <c r="D147" s="135"/>
      <c r="E147" s="135"/>
      <c r="F147" s="136">
        <f>F148+F151+F155+F160</f>
        <v>48333473</v>
      </c>
    </row>
    <row r="148" spans="1:6" s="17" customFormat="1" ht="12.75">
      <c r="A148" s="58" t="s">
        <v>409</v>
      </c>
      <c r="B148" s="66" t="s">
        <v>170</v>
      </c>
      <c r="C148" s="67"/>
      <c r="D148" s="67"/>
      <c r="E148" s="67"/>
      <c r="F148" s="68">
        <f>F149+F150</f>
        <v>27194700</v>
      </c>
    </row>
    <row r="149" spans="1:6" s="17" customFormat="1" ht="22.5">
      <c r="A149" s="58" t="s">
        <v>488</v>
      </c>
      <c r="B149" s="66" t="s">
        <v>170</v>
      </c>
      <c r="C149" s="69" t="s">
        <v>486</v>
      </c>
      <c r="D149" s="69" t="s">
        <v>464</v>
      </c>
      <c r="E149" s="69" t="s">
        <v>454</v>
      </c>
      <c r="F149" s="70">
        <v>26994700</v>
      </c>
    </row>
    <row r="150" spans="1:6" s="17" customFormat="1" ht="12.75">
      <c r="A150" s="5" t="s">
        <v>366</v>
      </c>
      <c r="B150" s="66" t="s">
        <v>170</v>
      </c>
      <c r="C150" s="69" t="s">
        <v>487</v>
      </c>
      <c r="D150" s="69" t="s">
        <v>464</v>
      </c>
      <c r="E150" s="69" t="s">
        <v>454</v>
      </c>
      <c r="F150" s="68">
        <v>200000</v>
      </c>
    </row>
    <row r="151" spans="1:6" s="17" customFormat="1" ht="22.5">
      <c r="A151" s="13" t="s">
        <v>468</v>
      </c>
      <c r="B151" s="47" t="s">
        <v>202</v>
      </c>
      <c r="C151" s="10"/>
      <c r="D151" s="10"/>
      <c r="E151" s="10"/>
      <c r="F151" s="39">
        <f>SUM(F152:F154)</f>
        <v>3071300</v>
      </c>
    </row>
    <row r="152" spans="1:6" s="17" customFormat="1" ht="12.75">
      <c r="A152" s="42" t="s">
        <v>376</v>
      </c>
      <c r="B152" s="47" t="s">
        <v>202</v>
      </c>
      <c r="C152" s="40" t="s">
        <v>474</v>
      </c>
      <c r="D152" s="40" t="s">
        <v>464</v>
      </c>
      <c r="E152" s="40" t="s">
        <v>459</v>
      </c>
      <c r="F152" s="48">
        <v>2134800</v>
      </c>
    </row>
    <row r="153" spans="1:7" s="17" customFormat="1" ht="22.5">
      <c r="A153" s="42" t="s">
        <v>377</v>
      </c>
      <c r="B153" s="61" t="s">
        <v>202</v>
      </c>
      <c r="C153" s="44" t="s">
        <v>375</v>
      </c>
      <c r="D153" s="44" t="s">
        <v>464</v>
      </c>
      <c r="E153" s="44" t="s">
        <v>459</v>
      </c>
      <c r="F153" s="45">
        <v>644700</v>
      </c>
      <c r="G153" s="137"/>
    </row>
    <row r="154" spans="1:6" s="17" customFormat="1" ht="12.75">
      <c r="A154" s="43" t="s">
        <v>396</v>
      </c>
      <c r="B154" s="47" t="s">
        <v>202</v>
      </c>
      <c r="C154" s="40" t="s">
        <v>477</v>
      </c>
      <c r="D154" s="40" t="s">
        <v>464</v>
      </c>
      <c r="E154" s="40" t="s">
        <v>459</v>
      </c>
      <c r="F154" s="45">
        <v>291800</v>
      </c>
    </row>
    <row r="155" spans="1:6" s="17" customFormat="1" ht="12.75">
      <c r="A155" s="62" t="s">
        <v>494</v>
      </c>
      <c r="B155" s="47" t="s">
        <v>203</v>
      </c>
      <c r="C155" s="9"/>
      <c r="D155" s="9"/>
      <c r="E155" s="9"/>
      <c r="F155" s="39">
        <f>SUM(F156:F159)</f>
        <v>3817500</v>
      </c>
    </row>
    <row r="156" spans="1:6" s="17" customFormat="1" ht="12.75">
      <c r="A156" s="42" t="s">
        <v>376</v>
      </c>
      <c r="B156" s="47" t="s">
        <v>203</v>
      </c>
      <c r="C156" s="40" t="s">
        <v>474</v>
      </c>
      <c r="D156" s="40" t="s">
        <v>464</v>
      </c>
      <c r="E156" s="40" t="s">
        <v>459</v>
      </c>
      <c r="F156" s="41">
        <v>2518100</v>
      </c>
    </row>
    <row r="157" spans="1:6" s="17" customFormat="1" ht="22.5">
      <c r="A157" s="42" t="s">
        <v>377</v>
      </c>
      <c r="B157" s="47" t="s">
        <v>203</v>
      </c>
      <c r="C157" s="40" t="s">
        <v>375</v>
      </c>
      <c r="D157" s="40" t="s">
        <v>464</v>
      </c>
      <c r="E157" s="40" t="s">
        <v>459</v>
      </c>
      <c r="F157" s="41">
        <v>760600</v>
      </c>
    </row>
    <row r="158" spans="1:6" s="17" customFormat="1" ht="12.75">
      <c r="A158" s="43" t="s">
        <v>501</v>
      </c>
      <c r="B158" s="47" t="s">
        <v>203</v>
      </c>
      <c r="C158" s="40" t="s">
        <v>500</v>
      </c>
      <c r="D158" s="40" t="s">
        <v>464</v>
      </c>
      <c r="E158" s="40" t="s">
        <v>459</v>
      </c>
      <c r="F158" s="41">
        <v>147261.89</v>
      </c>
    </row>
    <row r="159" spans="1:6" s="17" customFormat="1" ht="12.75">
      <c r="A159" s="43" t="s">
        <v>396</v>
      </c>
      <c r="B159" s="47" t="s">
        <v>203</v>
      </c>
      <c r="C159" s="40" t="s">
        <v>477</v>
      </c>
      <c r="D159" s="40" t="s">
        <v>464</v>
      </c>
      <c r="E159" s="40" t="s">
        <v>459</v>
      </c>
      <c r="F159" s="41">
        <v>391538.11</v>
      </c>
    </row>
    <row r="160" spans="1:6" s="17" customFormat="1" ht="12.75">
      <c r="A160" s="13" t="s">
        <v>201</v>
      </c>
      <c r="B160" s="47" t="s">
        <v>540</v>
      </c>
      <c r="C160" s="10"/>
      <c r="D160" s="10"/>
      <c r="E160" s="10"/>
      <c r="F160" s="39">
        <f>SUM(F161:F167)</f>
        <v>14249973</v>
      </c>
    </row>
    <row r="161" spans="1:6" s="17" customFormat="1" ht="12.75">
      <c r="A161" s="42" t="s">
        <v>376</v>
      </c>
      <c r="B161" s="47" t="s">
        <v>540</v>
      </c>
      <c r="C161" s="40" t="s">
        <v>474</v>
      </c>
      <c r="D161" s="40" t="s">
        <v>464</v>
      </c>
      <c r="E161" s="40" t="s">
        <v>459</v>
      </c>
      <c r="F161" s="48">
        <v>9541628</v>
      </c>
    </row>
    <row r="162" spans="1:6" s="17" customFormat="1" ht="12.75">
      <c r="A162" s="42" t="s">
        <v>475</v>
      </c>
      <c r="B162" s="47" t="s">
        <v>540</v>
      </c>
      <c r="C162" s="40" t="s">
        <v>476</v>
      </c>
      <c r="D162" s="40" t="s">
        <v>464</v>
      </c>
      <c r="E162" s="40" t="s">
        <v>459</v>
      </c>
      <c r="F162" s="48">
        <v>14276</v>
      </c>
    </row>
    <row r="163" spans="1:6" s="17" customFormat="1" ht="22.5">
      <c r="A163" s="42" t="s">
        <v>377</v>
      </c>
      <c r="B163" s="47" t="s">
        <v>540</v>
      </c>
      <c r="C163" s="40" t="s">
        <v>375</v>
      </c>
      <c r="D163" s="40" t="s">
        <v>464</v>
      </c>
      <c r="E163" s="40" t="s">
        <v>459</v>
      </c>
      <c r="F163" s="41">
        <v>2881572</v>
      </c>
    </row>
    <row r="164" spans="1:6" s="17" customFormat="1" ht="12.75">
      <c r="A164" s="43" t="s">
        <v>501</v>
      </c>
      <c r="B164" s="47" t="s">
        <v>540</v>
      </c>
      <c r="C164" s="40" t="s">
        <v>500</v>
      </c>
      <c r="D164" s="40" t="s">
        <v>464</v>
      </c>
      <c r="E164" s="40" t="s">
        <v>459</v>
      </c>
      <c r="F164" s="41">
        <v>427990.95</v>
      </c>
    </row>
    <row r="165" spans="1:6" s="17" customFormat="1" ht="12.75">
      <c r="A165" s="43" t="s">
        <v>396</v>
      </c>
      <c r="B165" s="47" t="s">
        <v>540</v>
      </c>
      <c r="C165" s="40" t="s">
        <v>477</v>
      </c>
      <c r="D165" s="40" t="s">
        <v>464</v>
      </c>
      <c r="E165" s="40" t="s">
        <v>459</v>
      </c>
      <c r="F165" s="41">
        <v>1084334.05</v>
      </c>
    </row>
    <row r="166" spans="1:6" s="17" customFormat="1" ht="12.75">
      <c r="A166" s="43" t="s">
        <v>481</v>
      </c>
      <c r="B166" s="47" t="s">
        <v>540</v>
      </c>
      <c r="C166" s="40" t="s">
        <v>478</v>
      </c>
      <c r="D166" s="40" t="s">
        <v>464</v>
      </c>
      <c r="E166" s="40" t="s">
        <v>459</v>
      </c>
      <c r="F166" s="68">
        <v>297400</v>
      </c>
    </row>
    <row r="167" spans="1:6" s="17" customFormat="1" ht="12.75">
      <c r="A167" s="43" t="s">
        <v>8</v>
      </c>
      <c r="B167" s="47" t="s">
        <v>540</v>
      </c>
      <c r="C167" s="40" t="s">
        <v>480</v>
      </c>
      <c r="D167" s="40" t="s">
        <v>464</v>
      </c>
      <c r="E167" s="40" t="s">
        <v>459</v>
      </c>
      <c r="F167" s="68">
        <v>2772</v>
      </c>
    </row>
    <row r="168" spans="1:6" s="17" customFormat="1" ht="12.75">
      <c r="A168" s="140" t="s">
        <v>403</v>
      </c>
      <c r="B168" s="127" t="s">
        <v>404</v>
      </c>
      <c r="C168" s="141"/>
      <c r="D168" s="141"/>
      <c r="E168" s="141"/>
      <c r="F168" s="128">
        <f>F169+F171</f>
        <v>215000</v>
      </c>
    </row>
    <row r="169" spans="1:6" s="17" customFormat="1" ht="12.75">
      <c r="A169" s="11" t="s">
        <v>413</v>
      </c>
      <c r="B169" s="40" t="s">
        <v>204</v>
      </c>
      <c r="C169" s="9"/>
      <c r="D169" s="9"/>
      <c r="E169" s="9"/>
      <c r="F169" s="39">
        <f>F170</f>
        <v>185000</v>
      </c>
    </row>
    <row r="170" spans="1:6" s="17" customFormat="1" ht="12.75">
      <c r="A170" s="11" t="s">
        <v>366</v>
      </c>
      <c r="B170" s="40" t="s">
        <v>204</v>
      </c>
      <c r="C170" s="10" t="s">
        <v>487</v>
      </c>
      <c r="D170" s="44" t="s">
        <v>464</v>
      </c>
      <c r="E170" s="44" t="s">
        <v>459</v>
      </c>
      <c r="F170" s="41">
        <v>185000</v>
      </c>
    </row>
    <row r="171" spans="1:6" s="17" customFormat="1" ht="12.75">
      <c r="A171" s="11" t="s">
        <v>287</v>
      </c>
      <c r="B171" s="40" t="s">
        <v>90</v>
      </c>
      <c r="C171" s="9"/>
      <c r="D171" s="9"/>
      <c r="E171" s="9"/>
      <c r="F171" s="39">
        <f>F172</f>
        <v>30000</v>
      </c>
    </row>
    <row r="172" spans="1:6" s="17" customFormat="1" ht="12.75">
      <c r="A172" s="43" t="s">
        <v>396</v>
      </c>
      <c r="B172" s="40" t="s">
        <v>90</v>
      </c>
      <c r="C172" s="10" t="s">
        <v>477</v>
      </c>
      <c r="D172" s="10" t="s">
        <v>461</v>
      </c>
      <c r="E172" s="10" t="s">
        <v>453</v>
      </c>
      <c r="F172" s="41">
        <v>30000</v>
      </c>
    </row>
    <row r="173" spans="1:6" s="17" customFormat="1" ht="22.5">
      <c r="A173" s="7" t="s">
        <v>418</v>
      </c>
      <c r="B173" s="52" t="s">
        <v>327</v>
      </c>
      <c r="C173" s="53"/>
      <c r="D173" s="53"/>
      <c r="E173" s="53"/>
      <c r="F173" s="71">
        <f>F174</f>
        <v>26460700</v>
      </c>
    </row>
    <row r="174" spans="1:6" s="17" customFormat="1" ht="12.75">
      <c r="A174" s="72" t="s">
        <v>140</v>
      </c>
      <c r="B174" s="73" t="s">
        <v>541</v>
      </c>
      <c r="C174" s="138"/>
      <c r="D174" s="138"/>
      <c r="E174" s="138"/>
      <c r="F174" s="139">
        <f>F175</f>
        <v>26460700</v>
      </c>
    </row>
    <row r="175" spans="1:6" s="17" customFormat="1" ht="12.75">
      <c r="A175" s="72" t="s">
        <v>542</v>
      </c>
      <c r="B175" s="73" t="s">
        <v>216</v>
      </c>
      <c r="C175" s="56"/>
      <c r="D175" s="69"/>
      <c r="E175" s="69"/>
      <c r="F175" s="74">
        <f>F176</f>
        <v>26460700</v>
      </c>
    </row>
    <row r="176" spans="1:6" s="17" customFormat="1" ht="12.75">
      <c r="A176" s="58" t="s">
        <v>285</v>
      </c>
      <c r="B176" s="73" t="s">
        <v>216</v>
      </c>
      <c r="C176" s="56" t="s">
        <v>273</v>
      </c>
      <c r="D176" s="69" t="s">
        <v>458</v>
      </c>
      <c r="E176" s="69" t="s">
        <v>456</v>
      </c>
      <c r="F176" s="74">
        <v>26460700</v>
      </c>
    </row>
    <row r="177" spans="1:6" s="17" customFormat="1" ht="22.5">
      <c r="A177" s="33" t="s">
        <v>417</v>
      </c>
      <c r="B177" s="34" t="s">
        <v>311</v>
      </c>
      <c r="C177" s="60"/>
      <c r="D177" s="60"/>
      <c r="E177" s="60"/>
      <c r="F177" s="36">
        <f>F178+F182+F200+F212+F217+F238+F249</f>
        <v>1341824038</v>
      </c>
    </row>
    <row r="178" spans="1:6" s="17" customFormat="1" ht="12.75">
      <c r="A178" s="140" t="s">
        <v>345</v>
      </c>
      <c r="B178" s="127" t="s">
        <v>334</v>
      </c>
      <c r="C178" s="141"/>
      <c r="D178" s="141"/>
      <c r="E178" s="141"/>
      <c r="F178" s="128">
        <f>F179</f>
        <v>600000</v>
      </c>
    </row>
    <row r="179" spans="1:6" s="17" customFormat="1" ht="12.75">
      <c r="A179" s="149" t="s">
        <v>335</v>
      </c>
      <c r="B179" s="134" t="s">
        <v>154</v>
      </c>
      <c r="C179" s="141"/>
      <c r="D179" s="141"/>
      <c r="E179" s="141"/>
      <c r="F179" s="128">
        <f>F181+F180</f>
        <v>600000</v>
      </c>
    </row>
    <row r="180" spans="1:6" s="17" customFormat="1" ht="12.75">
      <c r="A180" s="149" t="s">
        <v>396</v>
      </c>
      <c r="B180" s="134" t="s">
        <v>154</v>
      </c>
      <c r="C180" s="159">
        <v>244</v>
      </c>
      <c r="D180" s="129" t="s">
        <v>462</v>
      </c>
      <c r="E180" s="129" t="s">
        <v>463</v>
      </c>
      <c r="F180" s="131">
        <v>500000</v>
      </c>
    </row>
    <row r="181" spans="1:6" s="17" customFormat="1" ht="12.75">
      <c r="A181" s="148" t="s">
        <v>360</v>
      </c>
      <c r="B181" s="134" t="s">
        <v>154</v>
      </c>
      <c r="C181" s="159">
        <v>321</v>
      </c>
      <c r="D181" s="129" t="s">
        <v>462</v>
      </c>
      <c r="E181" s="129" t="s">
        <v>463</v>
      </c>
      <c r="F181" s="128">
        <v>100000</v>
      </c>
    </row>
    <row r="182" spans="1:6" s="17" customFormat="1" ht="12.75">
      <c r="A182" s="140" t="s">
        <v>346</v>
      </c>
      <c r="B182" s="127" t="s">
        <v>344</v>
      </c>
      <c r="C182" s="141"/>
      <c r="D182" s="141"/>
      <c r="E182" s="141"/>
      <c r="F182" s="128">
        <f>F183+F185+F188+F190+F192+F197</f>
        <v>571646600</v>
      </c>
    </row>
    <row r="183" spans="1:6" s="17" customFormat="1" ht="22.5">
      <c r="A183" s="11" t="s">
        <v>250</v>
      </c>
      <c r="B183" s="47" t="s">
        <v>543</v>
      </c>
      <c r="C183" s="10"/>
      <c r="D183" s="10"/>
      <c r="E183" s="10"/>
      <c r="F183" s="41">
        <f>F184</f>
        <v>261000000</v>
      </c>
    </row>
    <row r="184" spans="1:6" s="17" customFormat="1" ht="12.75">
      <c r="A184" s="163" t="s">
        <v>506</v>
      </c>
      <c r="B184" s="160" t="s">
        <v>543</v>
      </c>
      <c r="C184" s="129" t="s">
        <v>505</v>
      </c>
      <c r="D184" s="129" t="s">
        <v>462</v>
      </c>
      <c r="E184" s="129" t="s">
        <v>454</v>
      </c>
      <c r="F184" s="131">
        <f>260000000+1000000</f>
        <v>261000000</v>
      </c>
    </row>
    <row r="185" spans="1:6" s="17" customFormat="1" ht="12.75">
      <c r="A185" s="76" t="s">
        <v>335</v>
      </c>
      <c r="B185" s="69" t="s">
        <v>155</v>
      </c>
      <c r="C185" s="77"/>
      <c r="D185" s="56"/>
      <c r="E185" s="56"/>
      <c r="F185" s="74">
        <f>F187+F186</f>
        <v>720000</v>
      </c>
    </row>
    <row r="186" spans="1:6" s="17" customFormat="1" ht="12.75">
      <c r="A186" s="58" t="s">
        <v>396</v>
      </c>
      <c r="B186" s="69" t="s">
        <v>155</v>
      </c>
      <c r="C186" s="77">
        <v>244</v>
      </c>
      <c r="D186" s="56" t="s">
        <v>462</v>
      </c>
      <c r="E186" s="56" t="s">
        <v>454</v>
      </c>
      <c r="F186" s="74">
        <f>1500000-1000000</f>
        <v>500000</v>
      </c>
    </row>
    <row r="187" spans="1:6" s="17" customFormat="1" ht="12.75">
      <c r="A187" s="43" t="s">
        <v>396</v>
      </c>
      <c r="B187" s="40" t="s">
        <v>155</v>
      </c>
      <c r="C187" s="75">
        <v>244</v>
      </c>
      <c r="D187" s="10" t="s">
        <v>462</v>
      </c>
      <c r="E187" s="10" t="s">
        <v>463</v>
      </c>
      <c r="F187" s="41">
        <v>220000</v>
      </c>
    </row>
    <row r="188" spans="1:6" s="17" customFormat="1" ht="12.75">
      <c r="A188" s="43" t="s">
        <v>503</v>
      </c>
      <c r="B188" s="69" t="s">
        <v>239</v>
      </c>
      <c r="C188" s="78"/>
      <c r="D188" s="79"/>
      <c r="E188" s="79"/>
      <c r="F188" s="41">
        <f>F189</f>
        <v>1500000</v>
      </c>
    </row>
    <row r="189" spans="1:6" s="17" customFormat="1" ht="12.75">
      <c r="A189" s="58" t="s">
        <v>396</v>
      </c>
      <c r="B189" s="69" t="s">
        <v>239</v>
      </c>
      <c r="C189" s="77">
        <v>244</v>
      </c>
      <c r="D189" s="56" t="s">
        <v>462</v>
      </c>
      <c r="E189" s="56" t="s">
        <v>454</v>
      </c>
      <c r="F189" s="41">
        <v>1500000</v>
      </c>
    </row>
    <row r="190" spans="1:6" s="17" customFormat="1" ht="12.75">
      <c r="A190" s="8" t="s">
        <v>237</v>
      </c>
      <c r="B190" s="47" t="s">
        <v>238</v>
      </c>
      <c r="C190" s="9"/>
      <c r="D190" s="9"/>
      <c r="E190" s="9"/>
      <c r="F190" s="39">
        <f>F191</f>
        <v>302192700</v>
      </c>
    </row>
    <row r="191" spans="1:6" s="17" customFormat="1" ht="22.5">
      <c r="A191" s="11" t="s">
        <v>509</v>
      </c>
      <c r="B191" s="61" t="s">
        <v>238</v>
      </c>
      <c r="C191" s="10" t="s">
        <v>508</v>
      </c>
      <c r="D191" s="10" t="s">
        <v>462</v>
      </c>
      <c r="E191" s="10" t="s">
        <v>454</v>
      </c>
      <c r="F191" s="45">
        <v>302192700</v>
      </c>
    </row>
    <row r="192" spans="1:6" s="17" customFormat="1" ht="12.75">
      <c r="A192" s="11" t="s">
        <v>249</v>
      </c>
      <c r="B192" s="47" t="s">
        <v>251</v>
      </c>
      <c r="C192" s="10"/>
      <c r="D192" s="10"/>
      <c r="E192" s="10"/>
      <c r="F192" s="41">
        <f>F193+F195</f>
        <v>1415600</v>
      </c>
    </row>
    <row r="193" spans="1:6" s="17" customFormat="1" ht="22.5">
      <c r="A193" s="11" t="s">
        <v>131</v>
      </c>
      <c r="B193" s="40" t="s">
        <v>253</v>
      </c>
      <c r="C193" s="10"/>
      <c r="D193" s="10"/>
      <c r="E193" s="10"/>
      <c r="F193" s="41">
        <f>F194</f>
        <v>1177100</v>
      </c>
    </row>
    <row r="194" spans="1:6" s="17" customFormat="1" ht="12.75">
      <c r="A194" s="142" t="s">
        <v>366</v>
      </c>
      <c r="B194" s="134" t="s">
        <v>253</v>
      </c>
      <c r="C194" s="129" t="s">
        <v>487</v>
      </c>
      <c r="D194" s="129" t="s">
        <v>462</v>
      </c>
      <c r="E194" s="129" t="s">
        <v>454</v>
      </c>
      <c r="F194" s="132">
        <f>1117100+60000</f>
        <v>1177100</v>
      </c>
    </row>
    <row r="195" spans="1:6" s="17" customFormat="1" ht="22.5">
      <c r="A195" s="12" t="s">
        <v>441</v>
      </c>
      <c r="B195" s="44" t="s">
        <v>118</v>
      </c>
      <c r="C195" s="9"/>
      <c r="D195" s="9"/>
      <c r="E195" s="9"/>
      <c r="F195" s="39">
        <f>F196</f>
        <v>238500</v>
      </c>
    </row>
    <row r="196" spans="1:6" s="17" customFormat="1" ht="12.75">
      <c r="A196" s="11" t="s">
        <v>366</v>
      </c>
      <c r="B196" s="40" t="s">
        <v>118</v>
      </c>
      <c r="C196" s="75">
        <v>612</v>
      </c>
      <c r="D196" s="10" t="s">
        <v>462</v>
      </c>
      <c r="E196" s="10" t="s">
        <v>454</v>
      </c>
      <c r="F196" s="39">
        <v>238500</v>
      </c>
    </row>
    <row r="197" spans="1:6" s="17" customFormat="1" ht="12.75">
      <c r="A197" s="11" t="s">
        <v>256</v>
      </c>
      <c r="B197" s="40" t="s">
        <v>254</v>
      </c>
      <c r="C197" s="75"/>
      <c r="D197" s="10"/>
      <c r="E197" s="10"/>
      <c r="F197" s="39">
        <f>F198</f>
        <v>4818300</v>
      </c>
    </row>
    <row r="198" spans="1:6" s="17" customFormat="1" ht="22.5">
      <c r="A198" s="11" t="s">
        <v>132</v>
      </c>
      <c r="B198" s="40" t="s">
        <v>255</v>
      </c>
      <c r="C198" s="75"/>
      <c r="D198" s="10"/>
      <c r="E198" s="10"/>
      <c r="F198" s="39">
        <f>F199</f>
        <v>4818300</v>
      </c>
    </row>
    <row r="199" spans="1:6" s="17" customFormat="1" ht="12.75">
      <c r="A199" s="133" t="s">
        <v>397</v>
      </c>
      <c r="B199" s="134" t="s">
        <v>255</v>
      </c>
      <c r="C199" s="159">
        <v>244</v>
      </c>
      <c r="D199" s="129" t="s">
        <v>462</v>
      </c>
      <c r="E199" s="129" t="s">
        <v>454</v>
      </c>
      <c r="F199" s="128">
        <f>4518300+300000</f>
        <v>4818300</v>
      </c>
    </row>
    <row r="200" spans="1:6" s="17" customFormat="1" ht="12.75">
      <c r="A200" s="140" t="s">
        <v>434</v>
      </c>
      <c r="B200" s="127" t="s">
        <v>343</v>
      </c>
      <c r="C200" s="141"/>
      <c r="D200" s="141"/>
      <c r="E200" s="141"/>
      <c r="F200" s="128">
        <f>F201+F203+F205+F207+F210</f>
        <v>28385600</v>
      </c>
    </row>
    <row r="201" spans="1:6" s="17" customFormat="1" ht="12.75">
      <c r="A201" s="142" t="s">
        <v>287</v>
      </c>
      <c r="B201" s="134" t="s">
        <v>122</v>
      </c>
      <c r="C201" s="141"/>
      <c r="D201" s="141"/>
      <c r="E201" s="141"/>
      <c r="F201" s="128">
        <f>F202</f>
        <v>2700000</v>
      </c>
    </row>
    <row r="202" spans="1:6" s="17" customFormat="1" ht="12.75">
      <c r="A202" s="133" t="s">
        <v>397</v>
      </c>
      <c r="B202" s="134" t="s">
        <v>122</v>
      </c>
      <c r="C202" s="159">
        <v>244</v>
      </c>
      <c r="D202" s="129" t="s">
        <v>462</v>
      </c>
      <c r="E202" s="129" t="s">
        <v>454</v>
      </c>
      <c r="F202" s="131">
        <f>3000000-300000</f>
        <v>2700000</v>
      </c>
    </row>
    <row r="203" spans="1:6" s="17" customFormat="1" ht="12.75">
      <c r="A203" s="133" t="s">
        <v>503</v>
      </c>
      <c r="B203" s="134" t="s">
        <v>240</v>
      </c>
      <c r="C203" s="159"/>
      <c r="D203" s="129"/>
      <c r="E203" s="129"/>
      <c r="F203" s="131">
        <f>F204</f>
        <v>5000000</v>
      </c>
    </row>
    <row r="204" spans="1:6" s="17" customFormat="1" ht="12.75">
      <c r="A204" s="142" t="s">
        <v>366</v>
      </c>
      <c r="B204" s="134" t="s">
        <v>240</v>
      </c>
      <c r="C204" s="159">
        <v>612</v>
      </c>
      <c r="D204" s="129" t="s">
        <v>462</v>
      </c>
      <c r="E204" s="129" t="s">
        <v>454</v>
      </c>
      <c r="F204" s="131">
        <v>5000000</v>
      </c>
    </row>
    <row r="205" spans="1:6" s="17" customFormat="1" ht="12.75">
      <c r="A205" s="142" t="s">
        <v>395</v>
      </c>
      <c r="B205" s="160" t="s">
        <v>119</v>
      </c>
      <c r="C205" s="159"/>
      <c r="D205" s="129"/>
      <c r="E205" s="129"/>
      <c r="F205" s="131">
        <f>F206</f>
        <v>9585600</v>
      </c>
    </row>
    <row r="206" spans="1:6" s="17" customFormat="1" ht="12.75">
      <c r="A206" s="142" t="s">
        <v>366</v>
      </c>
      <c r="B206" s="160" t="s">
        <v>119</v>
      </c>
      <c r="C206" s="159">
        <v>612</v>
      </c>
      <c r="D206" s="129" t="s">
        <v>462</v>
      </c>
      <c r="E206" s="129" t="s">
        <v>454</v>
      </c>
      <c r="F206" s="128">
        <v>9585600</v>
      </c>
    </row>
    <row r="207" spans="1:6" s="17" customFormat="1" ht="12.75">
      <c r="A207" s="140" t="s">
        <v>393</v>
      </c>
      <c r="B207" s="134" t="s">
        <v>156</v>
      </c>
      <c r="C207" s="159"/>
      <c r="D207" s="129"/>
      <c r="E207" s="129"/>
      <c r="F207" s="128">
        <f>F208+F209</f>
        <v>10000000</v>
      </c>
    </row>
    <row r="208" spans="1:6" s="17" customFormat="1" ht="12.75">
      <c r="A208" s="140" t="s">
        <v>396</v>
      </c>
      <c r="B208" s="134" t="s">
        <v>156</v>
      </c>
      <c r="C208" s="159">
        <v>244</v>
      </c>
      <c r="D208" s="129" t="s">
        <v>462</v>
      </c>
      <c r="E208" s="129" t="s">
        <v>463</v>
      </c>
      <c r="F208" s="131">
        <f>600000+5400000</f>
        <v>6000000</v>
      </c>
    </row>
    <row r="209" spans="1:6" s="17" customFormat="1" ht="12.75">
      <c r="A209" s="142" t="s">
        <v>366</v>
      </c>
      <c r="B209" s="134" t="s">
        <v>156</v>
      </c>
      <c r="C209" s="159">
        <v>612</v>
      </c>
      <c r="D209" s="129" t="s">
        <v>462</v>
      </c>
      <c r="E209" s="129" t="s">
        <v>463</v>
      </c>
      <c r="F209" s="131">
        <f>400000+3600000</f>
        <v>4000000</v>
      </c>
    </row>
    <row r="210" spans="1:6" s="17" customFormat="1" ht="12.75">
      <c r="A210" s="142" t="s">
        <v>121</v>
      </c>
      <c r="B210" s="160" t="s">
        <v>120</v>
      </c>
      <c r="C210" s="141"/>
      <c r="D210" s="141"/>
      <c r="E210" s="141"/>
      <c r="F210" s="128">
        <f>F211</f>
        <v>1100000</v>
      </c>
    </row>
    <row r="211" spans="1:6" s="17" customFormat="1" ht="12.75">
      <c r="A211" s="142" t="s">
        <v>366</v>
      </c>
      <c r="B211" s="160" t="s">
        <v>120</v>
      </c>
      <c r="C211" s="159">
        <v>612</v>
      </c>
      <c r="D211" s="129" t="s">
        <v>462</v>
      </c>
      <c r="E211" s="129" t="s">
        <v>454</v>
      </c>
      <c r="F211" s="128">
        <v>1100000</v>
      </c>
    </row>
    <row r="212" spans="1:6" s="17" customFormat="1" ht="12.75">
      <c r="A212" s="140" t="s">
        <v>435</v>
      </c>
      <c r="B212" s="127" t="s">
        <v>347</v>
      </c>
      <c r="C212" s="141"/>
      <c r="D212" s="141"/>
      <c r="E212" s="141"/>
      <c r="F212" s="128">
        <f>F213+F215</f>
        <v>5561700</v>
      </c>
    </row>
    <row r="213" spans="1:6" s="17" customFormat="1" ht="22.5">
      <c r="A213" s="133" t="s">
        <v>499</v>
      </c>
      <c r="B213" s="134" t="s">
        <v>165</v>
      </c>
      <c r="C213" s="141"/>
      <c r="D213" s="141"/>
      <c r="E213" s="141"/>
      <c r="F213" s="128">
        <f>F214</f>
        <v>5511700</v>
      </c>
    </row>
    <row r="214" spans="1:6" s="17" customFormat="1" ht="12.75">
      <c r="A214" s="133" t="s">
        <v>493</v>
      </c>
      <c r="B214" s="134" t="s">
        <v>165</v>
      </c>
      <c r="C214" s="129" t="s">
        <v>496</v>
      </c>
      <c r="D214" s="129" t="s">
        <v>464</v>
      </c>
      <c r="E214" s="129" t="s">
        <v>457</v>
      </c>
      <c r="F214" s="132">
        <v>5511700</v>
      </c>
    </row>
    <row r="215" spans="1:6" s="17" customFormat="1" ht="22.5">
      <c r="A215" s="133" t="s">
        <v>544</v>
      </c>
      <c r="B215" s="134" t="s">
        <v>123</v>
      </c>
      <c r="C215" s="129"/>
      <c r="D215" s="129"/>
      <c r="E215" s="129"/>
      <c r="F215" s="128">
        <f>F216</f>
        <v>50000</v>
      </c>
    </row>
    <row r="216" spans="1:6" s="17" customFormat="1" ht="12.75">
      <c r="A216" s="142" t="s">
        <v>501</v>
      </c>
      <c r="B216" s="134" t="s">
        <v>123</v>
      </c>
      <c r="C216" s="129" t="s">
        <v>500</v>
      </c>
      <c r="D216" s="129" t="s">
        <v>462</v>
      </c>
      <c r="E216" s="129" t="s">
        <v>454</v>
      </c>
      <c r="F216" s="128">
        <v>50000</v>
      </c>
    </row>
    <row r="217" spans="1:6" s="17" customFormat="1" ht="12.75">
      <c r="A217" s="140" t="s">
        <v>349</v>
      </c>
      <c r="B217" s="129" t="s">
        <v>348</v>
      </c>
      <c r="C217" s="129"/>
      <c r="D217" s="129"/>
      <c r="E217" s="129"/>
      <c r="F217" s="128">
        <f>F218+F223+F231</f>
        <v>690517844</v>
      </c>
    </row>
    <row r="218" spans="1:6" s="17" customFormat="1" ht="33.75">
      <c r="A218" s="161" t="s">
        <v>514</v>
      </c>
      <c r="B218" s="135" t="s">
        <v>124</v>
      </c>
      <c r="C218" s="129"/>
      <c r="D218" s="129"/>
      <c r="E218" s="129"/>
      <c r="F218" s="128">
        <f>SUM(F219:F222)</f>
        <v>450549600</v>
      </c>
    </row>
    <row r="219" spans="1:6" s="17" customFormat="1" ht="12.75">
      <c r="A219" s="154" t="s">
        <v>444</v>
      </c>
      <c r="B219" s="134" t="s">
        <v>124</v>
      </c>
      <c r="C219" s="134" t="s">
        <v>489</v>
      </c>
      <c r="D219" s="129" t="s">
        <v>462</v>
      </c>
      <c r="E219" s="129" t="s">
        <v>454</v>
      </c>
      <c r="F219" s="132">
        <v>185500000</v>
      </c>
    </row>
    <row r="220" spans="1:6" s="17" customFormat="1" ht="22.5">
      <c r="A220" s="154" t="s">
        <v>445</v>
      </c>
      <c r="B220" s="135" t="s">
        <v>124</v>
      </c>
      <c r="C220" s="135" t="s">
        <v>443</v>
      </c>
      <c r="D220" s="129" t="s">
        <v>462</v>
      </c>
      <c r="E220" s="129" t="s">
        <v>454</v>
      </c>
      <c r="F220" s="128">
        <v>61000000</v>
      </c>
    </row>
    <row r="221" spans="1:6" s="17" customFormat="1" ht="12.75">
      <c r="A221" s="133" t="s">
        <v>396</v>
      </c>
      <c r="B221" s="134" t="s">
        <v>124</v>
      </c>
      <c r="C221" s="134" t="s">
        <v>477</v>
      </c>
      <c r="D221" s="129" t="s">
        <v>462</v>
      </c>
      <c r="E221" s="129" t="s">
        <v>454</v>
      </c>
      <c r="F221" s="128">
        <v>12549600</v>
      </c>
    </row>
    <row r="222" spans="1:6" s="17" customFormat="1" ht="22.5">
      <c r="A222" s="133" t="s">
        <v>101</v>
      </c>
      <c r="B222" s="135" t="s">
        <v>124</v>
      </c>
      <c r="C222" s="135" t="s">
        <v>486</v>
      </c>
      <c r="D222" s="129" t="s">
        <v>462</v>
      </c>
      <c r="E222" s="129" t="s">
        <v>454</v>
      </c>
      <c r="F222" s="128">
        <v>191500000</v>
      </c>
    </row>
    <row r="223" spans="1:6" s="17" customFormat="1" ht="22.5">
      <c r="A223" s="153" t="s">
        <v>545</v>
      </c>
      <c r="B223" s="135" t="s">
        <v>125</v>
      </c>
      <c r="C223" s="129"/>
      <c r="D223" s="129"/>
      <c r="E223" s="129"/>
      <c r="F223" s="128">
        <f>SUM(F224:F230)</f>
        <v>213735354</v>
      </c>
    </row>
    <row r="224" spans="1:6" s="17" customFormat="1" ht="12.75">
      <c r="A224" s="154" t="s">
        <v>444</v>
      </c>
      <c r="B224" s="134" t="s">
        <v>125</v>
      </c>
      <c r="C224" s="134" t="s">
        <v>489</v>
      </c>
      <c r="D224" s="134" t="s">
        <v>462</v>
      </c>
      <c r="E224" s="134" t="s">
        <v>454</v>
      </c>
      <c r="F224" s="131">
        <v>59777430</v>
      </c>
    </row>
    <row r="225" spans="1:6" s="17" customFormat="1" ht="22.5">
      <c r="A225" s="154" t="s">
        <v>445</v>
      </c>
      <c r="B225" s="134" t="s">
        <v>125</v>
      </c>
      <c r="C225" s="134" t="s">
        <v>443</v>
      </c>
      <c r="D225" s="134" t="s">
        <v>462</v>
      </c>
      <c r="E225" s="134" t="s">
        <v>454</v>
      </c>
      <c r="F225" s="131">
        <v>18052770</v>
      </c>
    </row>
    <row r="226" spans="1:6" s="17" customFormat="1" ht="12.75">
      <c r="A226" s="133" t="s">
        <v>501</v>
      </c>
      <c r="B226" s="134" t="s">
        <v>125</v>
      </c>
      <c r="C226" s="134" t="s">
        <v>500</v>
      </c>
      <c r="D226" s="134" t="s">
        <v>462</v>
      </c>
      <c r="E226" s="134" t="s">
        <v>454</v>
      </c>
      <c r="F226" s="131">
        <v>3402881</v>
      </c>
    </row>
    <row r="227" spans="1:6" s="17" customFormat="1" ht="12.75">
      <c r="A227" s="133" t="s">
        <v>396</v>
      </c>
      <c r="B227" s="134" t="s">
        <v>125</v>
      </c>
      <c r="C227" s="134" t="s">
        <v>477</v>
      </c>
      <c r="D227" s="134" t="s">
        <v>462</v>
      </c>
      <c r="E227" s="134" t="s">
        <v>454</v>
      </c>
      <c r="F227" s="131">
        <v>53626853</v>
      </c>
    </row>
    <row r="228" spans="1:6" s="80" customFormat="1" ht="12.75">
      <c r="A228" s="43" t="s">
        <v>427</v>
      </c>
      <c r="B228" s="40" t="s">
        <v>125</v>
      </c>
      <c r="C228" s="40" t="s">
        <v>486</v>
      </c>
      <c r="D228" s="40" t="s">
        <v>462</v>
      </c>
      <c r="E228" s="40" t="s">
        <v>454</v>
      </c>
      <c r="F228" s="41">
        <f>70679120-60000</f>
        <v>70619120</v>
      </c>
    </row>
    <row r="229" spans="1:6" s="80" customFormat="1" ht="12.75">
      <c r="A229" s="43" t="s">
        <v>481</v>
      </c>
      <c r="B229" s="40" t="s">
        <v>125</v>
      </c>
      <c r="C229" s="40" t="s">
        <v>478</v>
      </c>
      <c r="D229" s="40" t="s">
        <v>462</v>
      </c>
      <c r="E229" s="40" t="s">
        <v>454</v>
      </c>
      <c r="F229" s="41">
        <v>7902500</v>
      </c>
    </row>
    <row r="230" spans="1:6" s="80" customFormat="1" ht="12.75">
      <c r="A230" s="43" t="s">
        <v>438</v>
      </c>
      <c r="B230" s="40" t="s">
        <v>125</v>
      </c>
      <c r="C230" s="40" t="s">
        <v>480</v>
      </c>
      <c r="D230" s="40" t="s">
        <v>462</v>
      </c>
      <c r="E230" s="40" t="s">
        <v>454</v>
      </c>
      <c r="F230" s="41">
        <v>353800</v>
      </c>
    </row>
    <row r="231" spans="1:6" s="80" customFormat="1" ht="12.75">
      <c r="A231" s="8" t="s">
        <v>288</v>
      </c>
      <c r="B231" s="10" t="s">
        <v>126</v>
      </c>
      <c r="C231" s="10"/>
      <c r="D231" s="10"/>
      <c r="E231" s="10"/>
      <c r="F231" s="39">
        <f>SUM(F232:F237)</f>
        <v>26232890</v>
      </c>
    </row>
    <row r="232" spans="1:6" s="80" customFormat="1" ht="12.75">
      <c r="A232" s="42" t="s">
        <v>444</v>
      </c>
      <c r="B232" s="40" t="s">
        <v>126</v>
      </c>
      <c r="C232" s="40" t="s">
        <v>489</v>
      </c>
      <c r="D232" s="10" t="s">
        <v>462</v>
      </c>
      <c r="E232" s="10" t="s">
        <v>456</v>
      </c>
      <c r="F232" s="41">
        <v>16990940</v>
      </c>
    </row>
    <row r="233" spans="1:6" s="17" customFormat="1" ht="22.5">
      <c r="A233" s="42" t="s">
        <v>445</v>
      </c>
      <c r="B233" s="44" t="s">
        <v>126</v>
      </c>
      <c r="C233" s="44" t="s">
        <v>443</v>
      </c>
      <c r="D233" s="10" t="s">
        <v>462</v>
      </c>
      <c r="E233" s="10" t="s">
        <v>456</v>
      </c>
      <c r="F233" s="45">
        <v>5131260</v>
      </c>
    </row>
    <row r="234" spans="1:6" s="17" customFormat="1" ht="12.75">
      <c r="A234" s="43" t="s">
        <v>501</v>
      </c>
      <c r="B234" s="40" t="s">
        <v>126</v>
      </c>
      <c r="C234" s="40" t="s">
        <v>500</v>
      </c>
      <c r="D234" s="10" t="s">
        <v>462</v>
      </c>
      <c r="E234" s="10" t="s">
        <v>456</v>
      </c>
      <c r="F234" s="41">
        <v>437500</v>
      </c>
    </row>
    <row r="235" spans="1:6" s="17" customFormat="1" ht="12.75">
      <c r="A235" s="133" t="s">
        <v>396</v>
      </c>
      <c r="B235" s="134" t="s">
        <v>126</v>
      </c>
      <c r="C235" s="134" t="s">
        <v>477</v>
      </c>
      <c r="D235" s="129" t="s">
        <v>462</v>
      </c>
      <c r="E235" s="129" t="s">
        <v>456</v>
      </c>
      <c r="F235" s="131">
        <v>3631400</v>
      </c>
    </row>
    <row r="236" spans="1:6" s="17" customFormat="1" ht="12.75">
      <c r="A236" s="133" t="s">
        <v>481</v>
      </c>
      <c r="B236" s="134" t="s">
        <v>126</v>
      </c>
      <c r="C236" s="134" t="s">
        <v>478</v>
      </c>
      <c r="D236" s="129" t="s">
        <v>462</v>
      </c>
      <c r="E236" s="129" t="s">
        <v>456</v>
      </c>
      <c r="F236" s="131">
        <v>39800</v>
      </c>
    </row>
    <row r="237" spans="1:6" s="17" customFormat="1" ht="12.75">
      <c r="A237" s="133" t="s">
        <v>8</v>
      </c>
      <c r="B237" s="134" t="s">
        <v>126</v>
      </c>
      <c r="C237" s="134" t="s">
        <v>480</v>
      </c>
      <c r="D237" s="129" t="s">
        <v>462</v>
      </c>
      <c r="E237" s="129" t="s">
        <v>456</v>
      </c>
      <c r="F237" s="131">
        <v>1990</v>
      </c>
    </row>
    <row r="238" spans="1:6" s="17" customFormat="1" ht="12.75">
      <c r="A238" s="155" t="s">
        <v>399</v>
      </c>
      <c r="B238" s="135" t="s">
        <v>405</v>
      </c>
      <c r="C238" s="135"/>
      <c r="D238" s="135"/>
      <c r="E238" s="135"/>
      <c r="F238" s="136">
        <f>F239+F242</f>
        <v>16457654</v>
      </c>
    </row>
    <row r="239" spans="1:6" s="17" customFormat="1" ht="12.75">
      <c r="A239" s="142" t="s">
        <v>401</v>
      </c>
      <c r="B239" s="134" t="s">
        <v>157</v>
      </c>
      <c r="C239" s="135"/>
      <c r="D239" s="135"/>
      <c r="E239" s="135"/>
      <c r="F239" s="136">
        <f>F240+F241</f>
        <v>3549949</v>
      </c>
    </row>
    <row r="240" spans="1:6" s="17" customFormat="1" ht="12.75">
      <c r="A240" s="154" t="s">
        <v>376</v>
      </c>
      <c r="B240" s="134" t="s">
        <v>157</v>
      </c>
      <c r="C240" s="134" t="s">
        <v>474</v>
      </c>
      <c r="D240" s="134" t="s">
        <v>462</v>
      </c>
      <c r="E240" s="134" t="s">
        <v>463</v>
      </c>
      <c r="F240" s="131">
        <v>2726535</v>
      </c>
    </row>
    <row r="241" spans="1:6" s="17" customFormat="1" ht="22.5">
      <c r="A241" s="154" t="s">
        <v>377</v>
      </c>
      <c r="B241" s="135" t="s">
        <v>157</v>
      </c>
      <c r="C241" s="135" t="s">
        <v>375</v>
      </c>
      <c r="D241" s="135" t="s">
        <v>462</v>
      </c>
      <c r="E241" s="135" t="s">
        <v>463</v>
      </c>
      <c r="F241" s="136">
        <v>823414</v>
      </c>
    </row>
    <row r="242" spans="1:6" s="17" customFormat="1" ht="22.5">
      <c r="A242" s="133" t="s">
        <v>294</v>
      </c>
      <c r="B242" s="135" t="s">
        <v>158</v>
      </c>
      <c r="C242" s="135"/>
      <c r="D242" s="135"/>
      <c r="E242" s="135"/>
      <c r="F242" s="136">
        <f>SUM(F243:F248)</f>
        <v>12907705</v>
      </c>
    </row>
    <row r="243" spans="1:6" s="17" customFormat="1" ht="12.75">
      <c r="A243" s="154" t="s">
        <v>444</v>
      </c>
      <c r="B243" s="134" t="s">
        <v>158</v>
      </c>
      <c r="C243" s="134" t="s">
        <v>489</v>
      </c>
      <c r="D243" s="134" t="s">
        <v>462</v>
      </c>
      <c r="E243" s="134" t="s">
        <v>463</v>
      </c>
      <c r="F243" s="131">
        <v>7632108</v>
      </c>
    </row>
    <row r="244" spans="1:6" s="17" customFormat="1" ht="22.5">
      <c r="A244" s="154" t="s">
        <v>445</v>
      </c>
      <c r="B244" s="134" t="s">
        <v>158</v>
      </c>
      <c r="C244" s="134" t="s">
        <v>443</v>
      </c>
      <c r="D244" s="134" t="s">
        <v>462</v>
      </c>
      <c r="E244" s="134" t="s">
        <v>463</v>
      </c>
      <c r="F244" s="131">
        <v>2304897</v>
      </c>
    </row>
    <row r="245" spans="1:6" s="17" customFormat="1" ht="12.75">
      <c r="A245" s="133" t="s">
        <v>501</v>
      </c>
      <c r="B245" s="134" t="s">
        <v>158</v>
      </c>
      <c r="C245" s="134" t="s">
        <v>500</v>
      </c>
      <c r="D245" s="134" t="s">
        <v>462</v>
      </c>
      <c r="E245" s="134" t="s">
        <v>463</v>
      </c>
      <c r="F245" s="131">
        <v>953000</v>
      </c>
    </row>
    <row r="246" spans="1:6" s="17" customFormat="1" ht="12.75">
      <c r="A246" s="133" t="s">
        <v>396</v>
      </c>
      <c r="B246" s="134" t="s">
        <v>158</v>
      </c>
      <c r="C246" s="134" t="s">
        <v>477</v>
      </c>
      <c r="D246" s="134" t="s">
        <v>462</v>
      </c>
      <c r="E246" s="134" t="s">
        <v>463</v>
      </c>
      <c r="F246" s="131">
        <v>1890000</v>
      </c>
    </row>
    <row r="247" spans="1:6" s="17" customFormat="1" ht="12.75">
      <c r="A247" s="133" t="s">
        <v>481</v>
      </c>
      <c r="B247" s="134" t="s">
        <v>158</v>
      </c>
      <c r="C247" s="134" t="s">
        <v>478</v>
      </c>
      <c r="D247" s="134" t="s">
        <v>462</v>
      </c>
      <c r="E247" s="134" t="s">
        <v>463</v>
      </c>
      <c r="F247" s="131">
        <v>88100</v>
      </c>
    </row>
    <row r="248" spans="1:6" s="17" customFormat="1" ht="12.75">
      <c r="A248" s="133" t="s">
        <v>8</v>
      </c>
      <c r="B248" s="134" t="s">
        <v>406</v>
      </c>
      <c r="C248" s="134" t="s">
        <v>480</v>
      </c>
      <c r="D248" s="134" t="s">
        <v>462</v>
      </c>
      <c r="E248" s="134" t="s">
        <v>463</v>
      </c>
      <c r="F248" s="131">
        <v>39600</v>
      </c>
    </row>
    <row r="249" spans="1:6" s="17" customFormat="1" ht="22.5">
      <c r="A249" s="143" t="s">
        <v>419</v>
      </c>
      <c r="B249" s="135" t="s">
        <v>428</v>
      </c>
      <c r="C249" s="135"/>
      <c r="D249" s="135"/>
      <c r="E249" s="135"/>
      <c r="F249" s="136">
        <f>F260+F257+F263+F250+F253+F255</f>
        <v>28654640</v>
      </c>
    </row>
    <row r="250" spans="1:6" s="17" customFormat="1" ht="12.75">
      <c r="A250" s="133" t="s">
        <v>429</v>
      </c>
      <c r="B250" s="135" t="s">
        <v>130</v>
      </c>
      <c r="C250" s="135"/>
      <c r="D250" s="135"/>
      <c r="E250" s="135"/>
      <c r="F250" s="136">
        <f>F251+F252</f>
        <v>2706480</v>
      </c>
    </row>
    <row r="251" spans="1:6" s="17" customFormat="1" ht="22.5">
      <c r="A251" s="133" t="s">
        <v>144</v>
      </c>
      <c r="B251" s="135" t="s">
        <v>130</v>
      </c>
      <c r="C251" s="135" t="s">
        <v>477</v>
      </c>
      <c r="D251" s="135" t="s">
        <v>462</v>
      </c>
      <c r="E251" s="135" t="s">
        <v>454</v>
      </c>
      <c r="F251" s="136">
        <v>1935360</v>
      </c>
    </row>
    <row r="252" spans="1:6" s="17" customFormat="1" ht="12.75">
      <c r="A252" s="142" t="s">
        <v>366</v>
      </c>
      <c r="B252" s="135" t="s">
        <v>130</v>
      </c>
      <c r="C252" s="135" t="s">
        <v>487</v>
      </c>
      <c r="D252" s="135" t="s">
        <v>462</v>
      </c>
      <c r="E252" s="135" t="s">
        <v>454</v>
      </c>
      <c r="F252" s="136">
        <v>771120</v>
      </c>
    </row>
    <row r="253" spans="1:6" s="17" customFormat="1" ht="12.75">
      <c r="A253" s="43" t="s">
        <v>430</v>
      </c>
      <c r="B253" s="44" t="s">
        <v>145</v>
      </c>
      <c r="C253" s="44"/>
      <c r="D253" s="44"/>
      <c r="E253" s="44"/>
      <c r="F253" s="45">
        <f>F254</f>
        <v>5132000</v>
      </c>
    </row>
    <row r="254" spans="1:6" s="17" customFormat="1" ht="22.5">
      <c r="A254" s="43" t="s">
        <v>147</v>
      </c>
      <c r="B254" s="44" t="s">
        <v>145</v>
      </c>
      <c r="C254" s="44" t="s">
        <v>477</v>
      </c>
      <c r="D254" s="44" t="s">
        <v>462</v>
      </c>
      <c r="E254" s="44" t="s">
        <v>454</v>
      </c>
      <c r="F254" s="45">
        <v>5132000</v>
      </c>
    </row>
    <row r="255" spans="1:6" s="17" customFormat="1" ht="12.75">
      <c r="A255" s="43" t="s">
        <v>431</v>
      </c>
      <c r="B255" s="44" t="s">
        <v>146</v>
      </c>
      <c r="C255" s="44"/>
      <c r="D255" s="44"/>
      <c r="E255" s="44"/>
      <c r="F255" s="45">
        <f>F256</f>
        <v>3654000</v>
      </c>
    </row>
    <row r="256" spans="1:6" s="17" customFormat="1" ht="22.5">
      <c r="A256" s="43" t="s">
        <v>148</v>
      </c>
      <c r="B256" s="44" t="s">
        <v>146</v>
      </c>
      <c r="C256" s="44" t="s">
        <v>477</v>
      </c>
      <c r="D256" s="44" t="s">
        <v>462</v>
      </c>
      <c r="E256" s="44" t="s">
        <v>454</v>
      </c>
      <c r="F256" s="45">
        <v>3654000</v>
      </c>
    </row>
    <row r="257" spans="1:6" s="17" customFormat="1" ht="22.5">
      <c r="A257" s="8" t="s">
        <v>391</v>
      </c>
      <c r="B257" s="61" t="s">
        <v>128</v>
      </c>
      <c r="C257" s="44"/>
      <c r="D257" s="44"/>
      <c r="E257" s="44"/>
      <c r="F257" s="45">
        <f>F258+F259</f>
        <v>9934880</v>
      </c>
    </row>
    <row r="258" spans="1:6" s="17" customFormat="1" ht="12.75">
      <c r="A258" s="8" t="s">
        <v>397</v>
      </c>
      <c r="B258" s="61" t="s">
        <v>128</v>
      </c>
      <c r="C258" s="44" t="s">
        <v>477</v>
      </c>
      <c r="D258" s="44" t="s">
        <v>462</v>
      </c>
      <c r="E258" s="44" t="s">
        <v>454</v>
      </c>
      <c r="F258" s="45">
        <f>4182140+1835820</f>
        <v>6017960</v>
      </c>
    </row>
    <row r="259" spans="1:6" s="17" customFormat="1" ht="12.75">
      <c r="A259" s="11" t="s">
        <v>366</v>
      </c>
      <c r="B259" s="61" t="s">
        <v>128</v>
      </c>
      <c r="C259" s="44" t="s">
        <v>487</v>
      </c>
      <c r="D259" s="44" t="s">
        <v>462</v>
      </c>
      <c r="E259" s="44" t="s">
        <v>454</v>
      </c>
      <c r="F259" s="45">
        <f>2722040+1194880</f>
        <v>3916920</v>
      </c>
    </row>
    <row r="260" spans="1:6" s="17" customFormat="1" ht="22.5">
      <c r="A260" s="62" t="s">
        <v>127</v>
      </c>
      <c r="B260" s="44" t="s">
        <v>257</v>
      </c>
      <c r="C260" s="44"/>
      <c r="D260" s="44"/>
      <c r="E260" s="44"/>
      <c r="F260" s="45">
        <f>F261+F262</f>
        <v>6866100</v>
      </c>
    </row>
    <row r="261" spans="1:6" s="17" customFormat="1" ht="12.75">
      <c r="A261" s="8" t="s">
        <v>397</v>
      </c>
      <c r="B261" s="44" t="s">
        <v>257</v>
      </c>
      <c r="C261" s="44" t="s">
        <v>477</v>
      </c>
      <c r="D261" s="44" t="s">
        <v>462</v>
      </c>
      <c r="E261" s="44" t="s">
        <v>454</v>
      </c>
      <c r="F261" s="45">
        <f>2952300+1276700</f>
        <v>4229000</v>
      </c>
    </row>
    <row r="262" spans="1:6" s="17" customFormat="1" ht="12.75">
      <c r="A262" s="11" t="s">
        <v>366</v>
      </c>
      <c r="B262" s="44" t="s">
        <v>257</v>
      </c>
      <c r="C262" s="44" t="s">
        <v>487</v>
      </c>
      <c r="D262" s="44" t="s">
        <v>462</v>
      </c>
      <c r="E262" s="44" t="s">
        <v>454</v>
      </c>
      <c r="F262" s="45">
        <v>2637100</v>
      </c>
    </row>
    <row r="263" spans="1:6" s="17" customFormat="1" ht="33.75">
      <c r="A263" s="81" t="s">
        <v>390</v>
      </c>
      <c r="B263" s="61" t="s">
        <v>129</v>
      </c>
      <c r="C263" s="44"/>
      <c r="D263" s="44"/>
      <c r="E263" s="44"/>
      <c r="F263" s="45">
        <f>F264+F265</f>
        <v>361180</v>
      </c>
    </row>
    <row r="264" spans="1:6" s="17" customFormat="1" ht="12.75">
      <c r="A264" s="8" t="s">
        <v>397</v>
      </c>
      <c r="B264" s="61" t="s">
        <v>129</v>
      </c>
      <c r="C264" s="44" t="s">
        <v>477</v>
      </c>
      <c r="D264" s="44" t="s">
        <v>462</v>
      </c>
      <c r="E264" s="44" t="s">
        <v>454</v>
      </c>
      <c r="F264" s="45">
        <f>88420+111290</f>
        <v>199710</v>
      </c>
    </row>
    <row r="265" spans="1:6" s="17" customFormat="1" ht="12.75">
      <c r="A265" s="11" t="s">
        <v>366</v>
      </c>
      <c r="B265" s="61" t="s">
        <v>129</v>
      </c>
      <c r="C265" s="44" t="s">
        <v>487</v>
      </c>
      <c r="D265" s="44" t="s">
        <v>462</v>
      </c>
      <c r="E265" s="44" t="s">
        <v>454</v>
      </c>
      <c r="F265" s="45">
        <f>71460+90010</f>
        <v>161470</v>
      </c>
    </row>
    <row r="266" spans="1:6" s="17" customFormat="1" ht="22.5">
      <c r="A266" s="33" t="s">
        <v>284</v>
      </c>
      <c r="B266" s="34" t="s">
        <v>310</v>
      </c>
      <c r="C266" s="60"/>
      <c r="D266" s="60"/>
      <c r="E266" s="60"/>
      <c r="F266" s="36">
        <f>F267+F279+F301</f>
        <v>683993945</v>
      </c>
    </row>
    <row r="267" spans="1:6" s="17" customFormat="1" ht="12.75">
      <c r="A267" s="144" t="s">
        <v>97</v>
      </c>
      <c r="B267" s="134" t="s">
        <v>420</v>
      </c>
      <c r="C267" s="141"/>
      <c r="D267" s="141"/>
      <c r="E267" s="141"/>
      <c r="F267" s="128">
        <f>F276+F268+F271+F274</f>
        <v>67604315</v>
      </c>
    </row>
    <row r="268" spans="1:6" s="17" customFormat="1" ht="33.75">
      <c r="A268" s="161" t="s">
        <v>0</v>
      </c>
      <c r="B268" s="135" t="s">
        <v>166</v>
      </c>
      <c r="C268" s="135"/>
      <c r="D268" s="129"/>
      <c r="E268" s="129"/>
      <c r="F268" s="136">
        <f>F269+F270</f>
        <v>11400930</v>
      </c>
    </row>
    <row r="269" spans="1:6" s="17" customFormat="1" ht="12.75">
      <c r="A269" s="133" t="s">
        <v>396</v>
      </c>
      <c r="B269" s="135" t="s">
        <v>166</v>
      </c>
      <c r="C269" s="135" t="s">
        <v>477</v>
      </c>
      <c r="D269" s="129" t="s">
        <v>464</v>
      </c>
      <c r="E269" s="129" t="s">
        <v>457</v>
      </c>
      <c r="F269" s="158">
        <v>9965966.8</v>
      </c>
    </row>
    <row r="270" spans="1:6" s="17" customFormat="1" ht="12.75">
      <c r="A270" s="142" t="s">
        <v>366</v>
      </c>
      <c r="B270" s="135" t="s">
        <v>166</v>
      </c>
      <c r="C270" s="135" t="s">
        <v>487</v>
      </c>
      <c r="D270" s="129" t="s">
        <v>464</v>
      </c>
      <c r="E270" s="129" t="s">
        <v>457</v>
      </c>
      <c r="F270" s="158">
        <v>1434963.2</v>
      </c>
    </row>
    <row r="271" spans="1:6" s="17" customFormat="1" ht="12.75">
      <c r="A271" s="133" t="s">
        <v>100</v>
      </c>
      <c r="B271" s="135" t="s">
        <v>98</v>
      </c>
      <c r="C271" s="135"/>
      <c r="D271" s="129"/>
      <c r="E271" s="129"/>
      <c r="F271" s="128">
        <f>F272+F273</f>
        <v>16084845</v>
      </c>
    </row>
    <row r="272" spans="1:6" s="17" customFormat="1" ht="12.75">
      <c r="A272" s="133" t="s">
        <v>396</v>
      </c>
      <c r="B272" s="135" t="s">
        <v>98</v>
      </c>
      <c r="C272" s="135" t="s">
        <v>477</v>
      </c>
      <c r="D272" s="135" t="s">
        <v>462</v>
      </c>
      <c r="E272" s="135" t="s">
        <v>453</v>
      </c>
      <c r="F272" s="136">
        <v>14336595</v>
      </c>
    </row>
    <row r="273" spans="1:6" s="17" customFormat="1" ht="22.5">
      <c r="A273" s="133" t="s">
        <v>101</v>
      </c>
      <c r="B273" s="135" t="s">
        <v>98</v>
      </c>
      <c r="C273" s="135" t="s">
        <v>486</v>
      </c>
      <c r="D273" s="135" t="s">
        <v>462</v>
      </c>
      <c r="E273" s="135" t="s">
        <v>453</v>
      </c>
      <c r="F273" s="136">
        <v>1748250</v>
      </c>
    </row>
    <row r="274" spans="1:6" s="17" customFormat="1" ht="12.75">
      <c r="A274" s="133" t="s">
        <v>102</v>
      </c>
      <c r="B274" s="134" t="s">
        <v>99</v>
      </c>
      <c r="C274" s="134"/>
      <c r="D274" s="129"/>
      <c r="E274" s="129"/>
      <c r="F274" s="131">
        <f>F275</f>
        <v>38214000</v>
      </c>
    </row>
    <row r="275" spans="1:6" s="17" customFormat="1" ht="12.75">
      <c r="A275" s="133" t="s">
        <v>396</v>
      </c>
      <c r="B275" s="134" t="s">
        <v>99</v>
      </c>
      <c r="C275" s="134" t="s">
        <v>477</v>
      </c>
      <c r="D275" s="134" t="s">
        <v>462</v>
      </c>
      <c r="E275" s="134" t="s">
        <v>453</v>
      </c>
      <c r="F275" s="131">
        <v>38214000</v>
      </c>
    </row>
    <row r="276" spans="1:6" s="17" customFormat="1" ht="33.75">
      <c r="A276" s="162" t="s">
        <v>390</v>
      </c>
      <c r="B276" s="157" t="s">
        <v>96</v>
      </c>
      <c r="C276" s="141"/>
      <c r="D276" s="141"/>
      <c r="E276" s="141"/>
      <c r="F276" s="128">
        <f>F277+F278</f>
        <v>1904540</v>
      </c>
    </row>
    <row r="277" spans="1:6" s="17" customFormat="1" ht="12.75">
      <c r="A277" s="140" t="s">
        <v>397</v>
      </c>
      <c r="B277" s="157" t="s">
        <v>96</v>
      </c>
      <c r="C277" s="135" t="s">
        <v>477</v>
      </c>
      <c r="D277" s="129" t="s">
        <v>462</v>
      </c>
      <c r="E277" s="129" t="s">
        <v>453</v>
      </c>
      <c r="F277" s="131">
        <f>950580+755250</f>
        <v>1705830</v>
      </c>
    </row>
    <row r="278" spans="1:6" s="17" customFormat="1" ht="12.75">
      <c r="A278" s="140" t="s">
        <v>366</v>
      </c>
      <c r="B278" s="157" t="s">
        <v>96</v>
      </c>
      <c r="C278" s="135" t="s">
        <v>487</v>
      </c>
      <c r="D278" s="129" t="s">
        <v>462</v>
      </c>
      <c r="E278" s="129" t="s">
        <v>453</v>
      </c>
      <c r="F278" s="131">
        <f>110740+87970</f>
        <v>198710</v>
      </c>
    </row>
    <row r="279" spans="1:7" s="17" customFormat="1" ht="12.75">
      <c r="A279" s="142" t="s">
        <v>423</v>
      </c>
      <c r="B279" s="134" t="s">
        <v>424</v>
      </c>
      <c r="C279" s="135"/>
      <c r="D279" s="135"/>
      <c r="E279" s="135"/>
      <c r="F279" s="128">
        <f>F280+F289+F285+F287+F291+F299</f>
        <v>445960730</v>
      </c>
      <c r="G279" s="130"/>
    </row>
    <row r="280" spans="1:6" s="17" customFormat="1" ht="22.5">
      <c r="A280" s="142" t="s">
        <v>513</v>
      </c>
      <c r="B280" s="135" t="s">
        <v>103</v>
      </c>
      <c r="C280" s="135"/>
      <c r="D280" s="135"/>
      <c r="E280" s="135"/>
      <c r="F280" s="128">
        <f>SUM(F281:F284)</f>
        <v>261039600</v>
      </c>
    </row>
    <row r="281" spans="1:6" s="17" customFormat="1" ht="12.75">
      <c r="A281" s="154" t="s">
        <v>444</v>
      </c>
      <c r="B281" s="135" t="s">
        <v>103</v>
      </c>
      <c r="C281" s="135" t="s">
        <v>489</v>
      </c>
      <c r="D281" s="135" t="s">
        <v>462</v>
      </c>
      <c r="E281" s="135" t="s">
        <v>453</v>
      </c>
      <c r="F281" s="158">
        <v>152000000</v>
      </c>
    </row>
    <row r="282" spans="1:6" s="17" customFormat="1" ht="22.5">
      <c r="A282" s="154" t="s">
        <v>445</v>
      </c>
      <c r="B282" s="135" t="s">
        <v>103</v>
      </c>
      <c r="C282" s="135" t="s">
        <v>443</v>
      </c>
      <c r="D282" s="129" t="s">
        <v>462</v>
      </c>
      <c r="E282" s="129" t="s">
        <v>453</v>
      </c>
      <c r="F282" s="136">
        <v>51000000</v>
      </c>
    </row>
    <row r="283" spans="1:6" s="17" customFormat="1" ht="12.75">
      <c r="A283" s="43" t="s">
        <v>397</v>
      </c>
      <c r="B283" s="44" t="s">
        <v>103</v>
      </c>
      <c r="C283" s="44" t="s">
        <v>477</v>
      </c>
      <c r="D283" s="44" t="s">
        <v>462</v>
      </c>
      <c r="E283" s="44" t="s">
        <v>453</v>
      </c>
      <c r="F283" s="45">
        <v>15039600</v>
      </c>
    </row>
    <row r="284" spans="1:6" s="17" customFormat="1" ht="22.5">
      <c r="A284" s="43" t="s">
        <v>101</v>
      </c>
      <c r="B284" s="44" t="s">
        <v>103</v>
      </c>
      <c r="C284" s="44" t="s">
        <v>486</v>
      </c>
      <c r="D284" s="10" t="s">
        <v>462</v>
      </c>
      <c r="E284" s="10" t="s">
        <v>453</v>
      </c>
      <c r="F284" s="45">
        <v>43000000</v>
      </c>
    </row>
    <row r="285" spans="1:6" s="17" customFormat="1" ht="33.75">
      <c r="A285" s="46" t="s">
        <v>105</v>
      </c>
      <c r="B285" s="40" t="s">
        <v>104</v>
      </c>
      <c r="C285" s="44"/>
      <c r="D285" s="44"/>
      <c r="E285" s="44"/>
      <c r="F285" s="39">
        <f>F286</f>
        <v>2456100</v>
      </c>
    </row>
    <row r="286" spans="1:6" s="17" customFormat="1" ht="12.75">
      <c r="A286" s="43" t="s">
        <v>397</v>
      </c>
      <c r="B286" s="40" t="s">
        <v>104</v>
      </c>
      <c r="C286" s="44" t="s">
        <v>477</v>
      </c>
      <c r="D286" s="44" t="s">
        <v>462</v>
      </c>
      <c r="E286" s="44" t="s">
        <v>453</v>
      </c>
      <c r="F286" s="39">
        <v>2456100</v>
      </c>
    </row>
    <row r="287" spans="1:6" s="17" customFormat="1" ht="22.5">
      <c r="A287" s="84" t="s">
        <v>107</v>
      </c>
      <c r="B287" s="44" t="s">
        <v>106</v>
      </c>
      <c r="C287" s="44"/>
      <c r="D287" s="10"/>
      <c r="E287" s="10"/>
      <c r="F287" s="39">
        <f>F288</f>
        <v>4222900</v>
      </c>
    </row>
    <row r="288" spans="1:6" s="17" customFormat="1" ht="12.75">
      <c r="A288" s="12" t="s">
        <v>108</v>
      </c>
      <c r="B288" s="44" t="s">
        <v>106</v>
      </c>
      <c r="C288" s="10" t="s">
        <v>109</v>
      </c>
      <c r="D288" s="44" t="s">
        <v>462</v>
      </c>
      <c r="E288" s="44" t="s">
        <v>453</v>
      </c>
      <c r="F288" s="83">
        <v>4222900</v>
      </c>
    </row>
    <row r="289" spans="1:6" s="17" customFormat="1" ht="33.75">
      <c r="A289" s="82" t="s">
        <v>0</v>
      </c>
      <c r="B289" s="44" t="s">
        <v>167</v>
      </c>
      <c r="C289" s="44"/>
      <c r="D289" s="44"/>
      <c r="E289" s="44"/>
      <c r="F289" s="45">
        <f>F290</f>
        <v>480970</v>
      </c>
    </row>
    <row r="290" spans="1:6" s="17" customFormat="1" ht="12.75">
      <c r="A290" s="12" t="s">
        <v>437</v>
      </c>
      <c r="B290" s="44" t="s">
        <v>167</v>
      </c>
      <c r="C290" s="44" t="s">
        <v>422</v>
      </c>
      <c r="D290" s="10" t="s">
        <v>464</v>
      </c>
      <c r="E290" s="10" t="s">
        <v>457</v>
      </c>
      <c r="F290" s="83">
        <v>480970</v>
      </c>
    </row>
    <row r="291" spans="1:6" s="17" customFormat="1" ht="22.5">
      <c r="A291" s="19" t="s">
        <v>546</v>
      </c>
      <c r="B291" s="40" t="s">
        <v>110</v>
      </c>
      <c r="C291" s="10"/>
      <c r="D291" s="10"/>
      <c r="E291" s="10"/>
      <c r="F291" s="39">
        <f>SUM(F292:F298)</f>
        <v>171625360</v>
      </c>
    </row>
    <row r="292" spans="1:6" s="17" customFormat="1" ht="12.75">
      <c r="A292" s="42" t="s">
        <v>444</v>
      </c>
      <c r="B292" s="40" t="s">
        <v>110</v>
      </c>
      <c r="C292" s="40" t="s">
        <v>489</v>
      </c>
      <c r="D292" s="44" t="s">
        <v>462</v>
      </c>
      <c r="E292" s="44" t="s">
        <v>453</v>
      </c>
      <c r="F292" s="41">
        <v>71886430</v>
      </c>
    </row>
    <row r="293" spans="1:6" s="17" customFormat="1" ht="22.5">
      <c r="A293" s="42" t="s">
        <v>445</v>
      </c>
      <c r="B293" s="44" t="s">
        <v>110</v>
      </c>
      <c r="C293" s="44" t="s">
        <v>443</v>
      </c>
      <c r="D293" s="44" t="s">
        <v>462</v>
      </c>
      <c r="E293" s="44" t="s">
        <v>453</v>
      </c>
      <c r="F293" s="45">
        <v>21709710</v>
      </c>
    </row>
    <row r="294" spans="1:6" s="17" customFormat="1" ht="12.75">
      <c r="A294" s="43" t="s">
        <v>501</v>
      </c>
      <c r="B294" s="40" t="s">
        <v>110</v>
      </c>
      <c r="C294" s="40" t="s">
        <v>500</v>
      </c>
      <c r="D294" s="10" t="s">
        <v>462</v>
      </c>
      <c r="E294" s="10" t="s">
        <v>453</v>
      </c>
      <c r="F294" s="41">
        <v>2483350</v>
      </c>
    </row>
    <row r="295" spans="1:6" s="17" customFormat="1" ht="12.75">
      <c r="A295" s="43" t="s">
        <v>397</v>
      </c>
      <c r="B295" s="40" t="s">
        <v>110</v>
      </c>
      <c r="C295" s="40" t="s">
        <v>477</v>
      </c>
      <c r="D295" s="44" t="s">
        <v>462</v>
      </c>
      <c r="E295" s="44" t="s">
        <v>453</v>
      </c>
      <c r="F295" s="41">
        <v>45260760</v>
      </c>
    </row>
    <row r="296" spans="1:6" s="17" customFormat="1" ht="22.5">
      <c r="A296" s="43" t="s">
        <v>101</v>
      </c>
      <c r="B296" s="44" t="s">
        <v>110</v>
      </c>
      <c r="C296" s="44" t="s">
        <v>486</v>
      </c>
      <c r="D296" s="10" t="s">
        <v>462</v>
      </c>
      <c r="E296" s="10" t="s">
        <v>453</v>
      </c>
      <c r="F296" s="45">
        <f>5153300+4526410+1366980+2907600</f>
        <v>13954290</v>
      </c>
    </row>
    <row r="297" spans="1:6" s="17" customFormat="1" ht="12.75">
      <c r="A297" s="43" t="s">
        <v>84</v>
      </c>
      <c r="B297" s="40" t="s">
        <v>110</v>
      </c>
      <c r="C297" s="40" t="s">
        <v>478</v>
      </c>
      <c r="D297" s="44" t="s">
        <v>462</v>
      </c>
      <c r="E297" s="44" t="s">
        <v>453</v>
      </c>
      <c r="F297" s="41">
        <v>16150320</v>
      </c>
    </row>
    <row r="298" spans="1:6" s="17" customFormat="1" ht="12.75">
      <c r="A298" s="43" t="s">
        <v>84</v>
      </c>
      <c r="B298" s="40" t="s">
        <v>110</v>
      </c>
      <c r="C298" s="40" t="s">
        <v>547</v>
      </c>
      <c r="D298" s="44" t="s">
        <v>462</v>
      </c>
      <c r="E298" s="44" t="s">
        <v>453</v>
      </c>
      <c r="F298" s="41">
        <v>180500</v>
      </c>
    </row>
    <row r="299" spans="1:6" s="17" customFormat="1" ht="12.75">
      <c r="A299" s="43" t="s">
        <v>112</v>
      </c>
      <c r="B299" s="40" t="s">
        <v>111</v>
      </c>
      <c r="C299" s="44"/>
      <c r="D299" s="10"/>
      <c r="E299" s="10"/>
      <c r="F299" s="45">
        <f>F300</f>
        <v>6135800</v>
      </c>
    </row>
    <row r="300" spans="1:6" s="17" customFormat="1" ht="12.75">
      <c r="A300" s="43" t="s">
        <v>397</v>
      </c>
      <c r="B300" s="40" t="s">
        <v>111</v>
      </c>
      <c r="C300" s="40" t="s">
        <v>477</v>
      </c>
      <c r="D300" s="10" t="s">
        <v>462</v>
      </c>
      <c r="E300" s="10" t="s">
        <v>453</v>
      </c>
      <c r="F300" s="41">
        <v>6135800</v>
      </c>
    </row>
    <row r="301" spans="1:6" s="17" customFormat="1" ht="12.75">
      <c r="A301" s="155" t="s">
        <v>425</v>
      </c>
      <c r="B301" s="127" t="s">
        <v>426</v>
      </c>
      <c r="C301" s="129"/>
      <c r="D301" s="129"/>
      <c r="E301" s="129"/>
      <c r="F301" s="128">
        <f>F302+F304+F306+F308+F310</f>
        <v>170428900</v>
      </c>
    </row>
    <row r="302" spans="1:6" s="17" customFormat="1" ht="12.75">
      <c r="A302" s="11" t="s">
        <v>287</v>
      </c>
      <c r="B302" s="40" t="s">
        <v>116</v>
      </c>
      <c r="C302" s="10"/>
      <c r="D302" s="10"/>
      <c r="E302" s="10"/>
      <c r="F302" s="39">
        <f>F303</f>
        <v>2000000</v>
      </c>
    </row>
    <row r="303" spans="1:6" s="17" customFormat="1" ht="12.75">
      <c r="A303" s="43" t="s">
        <v>397</v>
      </c>
      <c r="B303" s="40" t="s">
        <v>116</v>
      </c>
      <c r="C303" s="40" t="s">
        <v>477</v>
      </c>
      <c r="D303" s="10" t="s">
        <v>462</v>
      </c>
      <c r="E303" s="10" t="s">
        <v>453</v>
      </c>
      <c r="F303" s="41">
        <v>2000000</v>
      </c>
    </row>
    <row r="304" spans="1:6" s="17" customFormat="1" ht="12.75">
      <c r="A304" s="85" t="s">
        <v>335</v>
      </c>
      <c r="B304" s="56" t="s">
        <v>51</v>
      </c>
      <c r="C304" s="86"/>
      <c r="D304" s="67"/>
      <c r="E304" s="67"/>
      <c r="F304" s="74">
        <f>F305</f>
        <v>5500000</v>
      </c>
    </row>
    <row r="305" spans="1:6" s="17" customFormat="1" ht="12.75">
      <c r="A305" s="87" t="s">
        <v>362</v>
      </c>
      <c r="B305" s="56" t="s">
        <v>51</v>
      </c>
      <c r="C305" s="56" t="s">
        <v>505</v>
      </c>
      <c r="D305" s="56" t="s">
        <v>462</v>
      </c>
      <c r="E305" s="56" t="s">
        <v>453</v>
      </c>
      <c r="F305" s="74">
        <v>5500000</v>
      </c>
    </row>
    <row r="306" spans="1:6" s="17" customFormat="1" ht="12.75">
      <c r="A306" s="43" t="s">
        <v>503</v>
      </c>
      <c r="B306" s="40" t="s">
        <v>115</v>
      </c>
      <c r="C306" s="10"/>
      <c r="D306" s="10"/>
      <c r="E306" s="10"/>
      <c r="F306" s="39">
        <f>F307</f>
        <v>3220000</v>
      </c>
    </row>
    <row r="307" spans="1:6" s="17" customFormat="1" ht="12.75">
      <c r="A307" s="43" t="s">
        <v>397</v>
      </c>
      <c r="B307" s="40" t="s">
        <v>115</v>
      </c>
      <c r="C307" s="10" t="s">
        <v>477</v>
      </c>
      <c r="D307" s="10" t="s">
        <v>462</v>
      </c>
      <c r="E307" s="10" t="s">
        <v>453</v>
      </c>
      <c r="F307" s="39">
        <v>3220000</v>
      </c>
    </row>
    <row r="308" spans="1:6" s="17" customFormat="1" ht="12.75">
      <c r="A308" s="11" t="s">
        <v>114</v>
      </c>
      <c r="B308" s="47" t="s">
        <v>113</v>
      </c>
      <c r="C308" s="10"/>
      <c r="D308" s="10"/>
      <c r="E308" s="10"/>
      <c r="F308" s="39">
        <f>F309</f>
        <v>579900</v>
      </c>
    </row>
    <row r="309" spans="1:6" s="17" customFormat="1" ht="12.75">
      <c r="A309" s="43" t="s">
        <v>397</v>
      </c>
      <c r="B309" s="47" t="s">
        <v>113</v>
      </c>
      <c r="C309" s="10" t="s">
        <v>477</v>
      </c>
      <c r="D309" s="10" t="s">
        <v>462</v>
      </c>
      <c r="E309" s="10" t="s">
        <v>453</v>
      </c>
      <c r="F309" s="39">
        <v>579900</v>
      </c>
    </row>
    <row r="310" spans="1:6" s="17" customFormat="1" ht="22.5">
      <c r="A310" s="11" t="s">
        <v>133</v>
      </c>
      <c r="B310" s="40" t="s">
        <v>69</v>
      </c>
      <c r="C310" s="10"/>
      <c r="D310" s="10"/>
      <c r="E310" s="10"/>
      <c r="F310" s="39">
        <f>F315+F311+F313</f>
        <v>159129000</v>
      </c>
    </row>
    <row r="311" spans="1:6" s="17" customFormat="1" ht="22.5">
      <c r="A311" s="42" t="s">
        <v>70</v>
      </c>
      <c r="B311" s="47" t="s">
        <v>68</v>
      </c>
      <c r="C311" s="10"/>
      <c r="D311" s="10"/>
      <c r="E311" s="10"/>
      <c r="F311" s="39">
        <f>F312</f>
        <v>4633300</v>
      </c>
    </row>
    <row r="312" spans="1:6" s="17" customFormat="1" ht="22.5">
      <c r="A312" s="11" t="s">
        <v>509</v>
      </c>
      <c r="B312" s="47" t="s">
        <v>68</v>
      </c>
      <c r="C312" s="10" t="s">
        <v>508</v>
      </c>
      <c r="D312" s="10" t="s">
        <v>462</v>
      </c>
      <c r="E312" s="10" t="s">
        <v>453</v>
      </c>
      <c r="F312" s="48">
        <v>4633300</v>
      </c>
    </row>
    <row r="313" spans="1:6" s="17" customFormat="1" ht="12.75">
      <c r="A313" s="42" t="s">
        <v>72</v>
      </c>
      <c r="B313" s="47" t="s">
        <v>71</v>
      </c>
      <c r="C313" s="10"/>
      <c r="D313" s="10"/>
      <c r="E313" s="10"/>
      <c r="F313" s="48">
        <f>F314</f>
        <v>153495700</v>
      </c>
    </row>
    <row r="314" spans="1:6" s="17" customFormat="1" ht="22.5">
      <c r="A314" s="11" t="s">
        <v>509</v>
      </c>
      <c r="B314" s="47" t="s">
        <v>71</v>
      </c>
      <c r="C314" s="10" t="s">
        <v>508</v>
      </c>
      <c r="D314" s="10" t="s">
        <v>462</v>
      </c>
      <c r="E314" s="10" t="s">
        <v>453</v>
      </c>
      <c r="F314" s="48">
        <v>153495700</v>
      </c>
    </row>
    <row r="315" spans="1:6" s="17" customFormat="1" ht="22.5">
      <c r="A315" s="43" t="s">
        <v>117</v>
      </c>
      <c r="B315" s="40" t="s">
        <v>252</v>
      </c>
      <c r="C315" s="10"/>
      <c r="D315" s="10"/>
      <c r="E315" s="10"/>
      <c r="F315" s="39">
        <f>F316</f>
        <v>1000000</v>
      </c>
    </row>
    <row r="316" spans="1:6" s="17" customFormat="1" ht="12.75">
      <c r="A316" s="43" t="s">
        <v>397</v>
      </c>
      <c r="B316" s="40" t="s">
        <v>252</v>
      </c>
      <c r="C316" s="10" t="s">
        <v>477</v>
      </c>
      <c r="D316" s="10" t="s">
        <v>462</v>
      </c>
      <c r="E316" s="10" t="s">
        <v>453</v>
      </c>
      <c r="F316" s="39">
        <v>1000000</v>
      </c>
    </row>
    <row r="317" spans="1:7" s="17" customFormat="1" ht="12.75">
      <c r="A317" s="59" t="s">
        <v>416</v>
      </c>
      <c r="B317" s="34" t="s">
        <v>308</v>
      </c>
      <c r="C317" s="60"/>
      <c r="D317" s="60"/>
      <c r="E317" s="60"/>
      <c r="F317" s="36">
        <f>F318+F324+F328+F333+F336+F339+F351+F354</f>
        <v>128711100</v>
      </c>
      <c r="G317" s="130"/>
    </row>
    <row r="318" spans="1:6" s="17" customFormat="1" ht="12.75">
      <c r="A318" s="8" t="s">
        <v>329</v>
      </c>
      <c r="B318" s="40" t="s">
        <v>328</v>
      </c>
      <c r="C318" s="9"/>
      <c r="D318" s="9"/>
      <c r="E318" s="9"/>
      <c r="F318" s="39">
        <f>F319+F322</f>
        <v>479550</v>
      </c>
    </row>
    <row r="319" spans="1:6" s="17" customFormat="1" ht="12.75">
      <c r="A319" s="43" t="s">
        <v>335</v>
      </c>
      <c r="B319" s="40" t="s">
        <v>93</v>
      </c>
      <c r="C319" s="9"/>
      <c r="D319" s="9"/>
      <c r="E319" s="9"/>
      <c r="F319" s="39">
        <f>F320+F321</f>
        <v>44377</v>
      </c>
    </row>
    <row r="320" spans="1:6" s="17" customFormat="1" ht="12.75">
      <c r="A320" s="43"/>
      <c r="B320" s="40" t="s">
        <v>93</v>
      </c>
      <c r="C320" s="10" t="s">
        <v>477</v>
      </c>
      <c r="D320" s="40" t="s">
        <v>462</v>
      </c>
      <c r="E320" s="40" t="s">
        <v>463</v>
      </c>
      <c r="F320" s="41">
        <v>21377</v>
      </c>
    </row>
    <row r="321" spans="1:6" s="17" customFormat="1" ht="12.75">
      <c r="A321" s="43" t="s">
        <v>484</v>
      </c>
      <c r="B321" s="40" t="s">
        <v>93</v>
      </c>
      <c r="C321" s="10" t="s">
        <v>483</v>
      </c>
      <c r="D321" s="40" t="s">
        <v>461</v>
      </c>
      <c r="E321" s="40" t="s">
        <v>457</v>
      </c>
      <c r="F321" s="41">
        <v>23000</v>
      </c>
    </row>
    <row r="322" spans="1:6" s="17" customFormat="1" ht="12.75">
      <c r="A322" s="8" t="s">
        <v>363</v>
      </c>
      <c r="B322" s="40" t="s">
        <v>149</v>
      </c>
      <c r="C322" s="9"/>
      <c r="D322" s="9"/>
      <c r="E322" s="9"/>
      <c r="F322" s="39">
        <f>F323</f>
        <v>435173</v>
      </c>
    </row>
    <row r="323" spans="1:6" s="17" customFormat="1" ht="12.75">
      <c r="A323" s="37" t="s">
        <v>397</v>
      </c>
      <c r="B323" s="40" t="s">
        <v>149</v>
      </c>
      <c r="C323" s="75">
        <v>244</v>
      </c>
      <c r="D323" s="10" t="s">
        <v>462</v>
      </c>
      <c r="E323" s="10" t="s">
        <v>454</v>
      </c>
      <c r="F323" s="41">
        <v>435173</v>
      </c>
    </row>
    <row r="324" spans="1:6" s="17" customFormat="1" ht="12.75">
      <c r="A324" s="8" t="s">
        <v>330</v>
      </c>
      <c r="B324" s="38" t="s">
        <v>331</v>
      </c>
      <c r="C324" s="9"/>
      <c r="D324" s="9"/>
      <c r="E324" s="9"/>
      <c r="F324" s="39">
        <f>F325</f>
        <v>243450</v>
      </c>
    </row>
    <row r="325" spans="1:6" s="17" customFormat="1" ht="12.75">
      <c r="A325" s="8" t="s">
        <v>364</v>
      </c>
      <c r="B325" s="40" t="s">
        <v>150</v>
      </c>
      <c r="C325" s="9"/>
      <c r="D325" s="9"/>
      <c r="E325" s="9"/>
      <c r="F325" s="39">
        <f>F326+F327</f>
        <v>243450</v>
      </c>
    </row>
    <row r="326" spans="1:6" s="17" customFormat="1" ht="12.75">
      <c r="A326" s="37" t="s">
        <v>396</v>
      </c>
      <c r="B326" s="40" t="s">
        <v>150</v>
      </c>
      <c r="C326" s="75">
        <v>244</v>
      </c>
      <c r="D326" s="10" t="s">
        <v>462</v>
      </c>
      <c r="E326" s="10" t="s">
        <v>454</v>
      </c>
      <c r="F326" s="41">
        <v>200000</v>
      </c>
    </row>
    <row r="327" spans="1:6" s="17" customFormat="1" ht="12.75">
      <c r="A327" s="11" t="s">
        <v>366</v>
      </c>
      <c r="B327" s="40" t="s">
        <v>150</v>
      </c>
      <c r="C327" s="75">
        <v>612</v>
      </c>
      <c r="D327" s="10" t="s">
        <v>462</v>
      </c>
      <c r="E327" s="10" t="s">
        <v>454</v>
      </c>
      <c r="F327" s="41">
        <v>43450</v>
      </c>
    </row>
    <row r="328" spans="1:6" s="17" customFormat="1" ht="12.75">
      <c r="A328" s="8" t="s">
        <v>361</v>
      </c>
      <c r="B328" s="38" t="s">
        <v>332</v>
      </c>
      <c r="C328" s="9"/>
      <c r="D328" s="9"/>
      <c r="E328" s="9"/>
      <c r="F328" s="39">
        <f>F329+F332</f>
        <v>6305100</v>
      </c>
    </row>
    <row r="329" spans="1:6" s="17" customFormat="1" ht="12.75">
      <c r="A329" s="43" t="s">
        <v>153</v>
      </c>
      <c r="B329" s="38" t="s">
        <v>151</v>
      </c>
      <c r="C329" s="40"/>
      <c r="D329" s="9"/>
      <c r="E329" s="9"/>
      <c r="F329" s="39">
        <f>F330</f>
        <v>4000000</v>
      </c>
    </row>
    <row r="330" spans="1:6" s="17" customFormat="1" ht="12.75">
      <c r="A330" s="37" t="s">
        <v>397</v>
      </c>
      <c r="B330" s="38" t="s">
        <v>151</v>
      </c>
      <c r="C330" s="40" t="s">
        <v>477</v>
      </c>
      <c r="D330" s="10" t="s">
        <v>462</v>
      </c>
      <c r="E330" s="10" t="s">
        <v>462</v>
      </c>
      <c r="F330" s="41">
        <v>4000000</v>
      </c>
    </row>
    <row r="331" spans="1:6" s="17" customFormat="1" ht="12.75">
      <c r="A331" s="8" t="s">
        <v>392</v>
      </c>
      <c r="B331" s="38" t="s">
        <v>152</v>
      </c>
      <c r="C331" s="40"/>
      <c r="D331" s="10"/>
      <c r="E331" s="10"/>
      <c r="F331" s="39">
        <f>F332</f>
        <v>2305100</v>
      </c>
    </row>
    <row r="332" spans="1:6" s="17" customFormat="1" ht="12.75">
      <c r="A332" s="37" t="s">
        <v>397</v>
      </c>
      <c r="B332" s="38" t="s">
        <v>152</v>
      </c>
      <c r="C332" s="40" t="s">
        <v>477</v>
      </c>
      <c r="D332" s="10" t="s">
        <v>462</v>
      </c>
      <c r="E332" s="10" t="s">
        <v>462</v>
      </c>
      <c r="F332" s="39">
        <v>2305100</v>
      </c>
    </row>
    <row r="333" spans="1:6" s="17" customFormat="1" ht="12.75">
      <c r="A333" s="43" t="s">
        <v>160</v>
      </c>
      <c r="B333" s="40" t="s">
        <v>333</v>
      </c>
      <c r="C333" s="75"/>
      <c r="D333" s="10"/>
      <c r="E333" s="10"/>
      <c r="F333" s="39">
        <f>F334</f>
        <v>1500000</v>
      </c>
    </row>
    <row r="334" spans="1:6" s="17" customFormat="1" ht="12.75">
      <c r="A334" s="11" t="s">
        <v>287</v>
      </c>
      <c r="B334" s="40" t="s">
        <v>159</v>
      </c>
      <c r="C334" s="9"/>
      <c r="D334" s="9"/>
      <c r="E334" s="9"/>
      <c r="F334" s="39">
        <f>F335</f>
        <v>1500000</v>
      </c>
    </row>
    <row r="335" spans="1:6" s="17" customFormat="1" ht="12.75">
      <c r="A335" s="43" t="s">
        <v>396</v>
      </c>
      <c r="B335" s="40" t="s">
        <v>159</v>
      </c>
      <c r="C335" s="40" t="s">
        <v>477</v>
      </c>
      <c r="D335" s="10" t="s">
        <v>462</v>
      </c>
      <c r="E335" s="10" t="s">
        <v>463</v>
      </c>
      <c r="F335" s="41">
        <v>1500000</v>
      </c>
    </row>
    <row r="336" spans="1:6" s="17" customFormat="1" ht="12.75">
      <c r="A336" s="43" t="s">
        <v>206</v>
      </c>
      <c r="B336" s="40" t="s">
        <v>342</v>
      </c>
      <c r="C336" s="14"/>
      <c r="D336" s="14"/>
      <c r="E336" s="14"/>
      <c r="F336" s="39">
        <f>F337</f>
        <v>70000</v>
      </c>
    </row>
    <row r="337" spans="1:6" s="17" customFormat="1" ht="12.75">
      <c r="A337" s="43" t="s">
        <v>413</v>
      </c>
      <c r="B337" s="40" t="s">
        <v>205</v>
      </c>
      <c r="C337" s="9"/>
      <c r="D337" s="9"/>
      <c r="E337" s="9"/>
      <c r="F337" s="39">
        <f>F338</f>
        <v>70000</v>
      </c>
    </row>
    <row r="338" spans="1:6" s="17" customFormat="1" ht="12.75">
      <c r="A338" s="11" t="s">
        <v>366</v>
      </c>
      <c r="B338" s="40" t="s">
        <v>205</v>
      </c>
      <c r="C338" s="10" t="s">
        <v>487</v>
      </c>
      <c r="D338" s="10" t="s">
        <v>464</v>
      </c>
      <c r="E338" s="10" t="s">
        <v>459</v>
      </c>
      <c r="F338" s="41">
        <v>70000</v>
      </c>
    </row>
    <row r="339" spans="1:6" s="17" customFormat="1" ht="12.75">
      <c r="A339" s="8" t="s">
        <v>350</v>
      </c>
      <c r="B339" s="38" t="s">
        <v>351</v>
      </c>
      <c r="C339" s="75"/>
      <c r="D339" s="10"/>
      <c r="E339" s="10"/>
      <c r="F339" s="39">
        <f>F349+F343+F340+F345</f>
        <v>119863000</v>
      </c>
    </row>
    <row r="340" spans="1:6" s="17" customFormat="1" ht="22.5">
      <c r="A340" s="42" t="s">
        <v>200</v>
      </c>
      <c r="B340" s="40" t="s">
        <v>571</v>
      </c>
      <c r="C340" s="40"/>
      <c r="D340" s="44"/>
      <c r="E340" s="44"/>
      <c r="F340" s="45">
        <f>F341+F342</f>
        <v>58192600</v>
      </c>
    </row>
    <row r="341" spans="1:6" s="17" customFormat="1" ht="22.5">
      <c r="A341" s="8" t="s">
        <v>101</v>
      </c>
      <c r="B341" s="44" t="s">
        <v>571</v>
      </c>
      <c r="C341" s="44" t="s">
        <v>486</v>
      </c>
      <c r="D341" s="44" t="s">
        <v>464</v>
      </c>
      <c r="E341" s="44" t="s">
        <v>457</v>
      </c>
      <c r="F341" s="83">
        <v>57659700</v>
      </c>
    </row>
    <row r="342" spans="1:6" s="17" customFormat="1" ht="12.75">
      <c r="A342" s="12" t="s">
        <v>366</v>
      </c>
      <c r="B342" s="44" t="s">
        <v>571</v>
      </c>
      <c r="C342" s="44" t="s">
        <v>487</v>
      </c>
      <c r="D342" s="44" t="s">
        <v>464</v>
      </c>
      <c r="E342" s="44" t="s">
        <v>457</v>
      </c>
      <c r="F342" s="39">
        <v>532900</v>
      </c>
    </row>
    <row r="343" spans="1:6" s="17" customFormat="1" ht="45">
      <c r="A343" s="145" t="s">
        <v>549</v>
      </c>
      <c r="B343" s="61" t="s">
        <v>548</v>
      </c>
      <c r="C343" s="75"/>
      <c r="D343" s="10"/>
      <c r="E343" s="10"/>
      <c r="F343" s="39">
        <f>F344</f>
        <v>17797700</v>
      </c>
    </row>
    <row r="344" spans="1:6" s="17" customFormat="1" ht="22.5">
      <c r="A344" s="11" t="s">
        <v>509</v>
      </c>
      <c r="B344" s="61" t="s">
        <v>548</v>
      </c>
      <c r="C344" s="75">
        <v>412</v>
      </c>
      <c r="D344" s="10" t="s">
        <v>462</v>
      </c>
      <c r="E344" s="10" t="s">
        <v>454</v>
      </c>
      <c r="F344" s="83">
        <v>17797700</v>
      </c>
    </row>
    <row r="345" spans="1:6" s="17" customFormat="1" ht="33.75">
      <c r="A345" s="65" t="s">
        <v>340</v>
      </c>
      <c r="B345" s="44" t="s">
        <v>199</v>
      </c>
      <c r="C345" s="44"/>
      <c r="D345" s="44"/>
      <c r="E345" s="44"/>
      <c r="F345" s="45">
        <f>F346+F347+F348</f>
        <v>43852700</v>
      </c>
    </row>
    <row r="346" spans="1:6" s="17" customFormat="1" ht="12.75">
      <c r="A346" s="43" t="s">
        <v>396</v>
      </c>
      <c r="B346" s="40" t="s">
        <v>199</v>
      </c>
      <c r="C346" s="40" t="s">
        <v>477</v>
      </c>
      <c r="D346" s="44" t="s">
        <v>464</v>
      </c>
      <c r="E346" s="44" t="s">
        <v>457</v>
      </c>
      <c r="F346" s="41">
        <v>542000</v>
      </c>
    </row>
    <row r="347" spans="1:6" s="17" customFormat="1" ht="12.75">
      <c r="A347" s="8" t="s">
        <v>493</v>
      </c>
      <c r="B347" s="44" t="s">
        <v>199</v>
      </c>
      <c r="C347" s="44" t="s">
        <v>496</v>
      </c>
      <c r="D347" s="44" t="s">
        <v>464</v>
      </c>
      <c r="E347" s="44" t="s">
        <v>457</v>
      </c>
      <c r="F347" s="48">
        <v>32428300</v>
      </c>
    </row>
    <row r="348" spans="1:6" s="17" customFormat="1" ht="12.75">
      <c r="A348" s="43" t="s">
        <v>415</v>
      </c>
      <c r="B348" s="40" t="s">
        <v>199</v>
      </c>
      <c r="C348" s="40" t="s">
        <v>414</v>
      </c>
      <c r="D348" s="10" t="s">
        <v>464</v>
      </c>
      <c r="E348" s="10" t="s">
        <v>457</v>
      </c>
      <c r="F348" s="39">
        <v>10882400</v>
      </c>
    </row>
    <row r="349" spans="1:6" s="17" customFormat="1" ht="12.75">
      <c r="A349" s="43" t="s">
        <v>413</v>
      </c>
      <c r="B349" s="40" t="s">
        <v>207</v>
      </c>
      <c r="C349" s="75"/>
      <c r="D349" s="10"/>
      <c r="E349" s="10"/>
      <c r="F349" s="39">
        <f>F350</f>
        <v>20000</v>
      </c>
    </row>
    <row r="350" spans="1:6" s="17" customFormat="1" ht="12.75">
      <c r="A350" s="11" t="s">
        <v>366</v>
      </c>
      <c r="B350" s="40" t="s">
        <v>207</v>
      </c>
      <c r="C350" s="10" t="s">
        <v>487</v>
      </c>
      <c r="D350" s="10" t="s">
        <v>464</v>
      </c>
      <c r="E350" s="10" t="s">
        <v>459</v>
      </c>
      <c r="F350" s="41">
        <v>20000</v>
      </c>
    </row>
    <row r="351" spans="1:6" s="17" customFormat="1" ht="12.75">
      <c r="A351" s="43" t="s">
        <v>163</v>
      </c>
      <c r="B351" s="40" t="s">
        <v>161</v>
      </c>
      <c r="C351" s="75"/>
      <c r="D351" s="10"/>
      <c r="E351" s="10"/>
      <c r="F351" s="39">
        <f>F352</f>
        <v>200000</v>
      </c>
    </row>
    <row r="352" spans="1:6" s="17" customFormat="1" ht="12.75">
      <c r="A352" s="11" t="s">
        <v>287</v>
      </c>
      <c r="B352" s="40" t="s">
        <v>162</v>
      </c>
      <c r="C352" s="75"/>
      <c r="D352" s="10"/>
      <c r="E352" s="10"/>
      <c r="F352" s="39">
        <f>F353</f>
        <v>200000</v>
      </c>
    </row>
    <row r="353" spans="1:6" s="17" customFormat="1" ht="12.75">
      <c r="A353" s="43" t="s">
        <v>396</v>
      </c>
      <c r="B353" s="40" t="s">
        <v>162</v>
      </c>
      <c r="C353" s="40" t="s">
        <v>477</v>
      </c>
      <c r="D353" s="10" t="s">
        <v>462</v>
      </c>
      <c r="E353" s="10" t="s">
        <v>463</v>
      </c>
      <c r="F353" s="41">
        <v>200000</v>
      </c>
    </row>
    <row r="354" spans="1:6" s="17" customFormat="1" ht="12.75">
      <c r="A354" s="58" t="s">
        <v>234</v>
      </c>
      <c r="B354" s="55" t="s">
        <v>164</v>
      </c>
      <c r="C354" s="69"/>
      <c r="D354" s="56"/>
      <c r="E354" s="56"/>
      <c r="F354" s="88">
        <f>F355</f>
        <v>50000</v>
      </c>
    </row>
    <row r="355" spans="1:6" s="17" customFormat="1" ht="12.75">
      <c r="A355" s="54" t="s">
        <v>335</v>
      </c>
      <c r="B355" s="55" t="s">
        <v>235</v>
      </c>
      <c r="C355" s="69"/>
      <c r="D355" s="56"/>
      <c r="E355" s="56"/>
      <c r="F355" s="88">
        <f>F356</f>
        <v>50000</v>
      </c>
    </row>
    <row r="356" spans="1:6" s="17" customFormat="1" ht="12.75">
      <c r="A356" s="58" t="s">
        <v>396</v>
      </c>
      <c r="B356" s="55" t="s">
        <v>235</v>
      </c>
      <c r="C356" s="69" t="s">
        <v>477</v>
      </c>
      <c r="D356" s="56" t="s">
        <v>462</v>
      </c>
      <c r="E356" s="56" t="s">
        <v>463</v>
      </c>
      <c r="F356" s="88">
        <v>50000</v>
      </c>
    </row>
    <row r="357" spans="1:6" s="17" customFormat="1" ht="22.5">
      <c r="A357" s="89" t="s">
        <v>383</v>
      </c>
      <c r="B357" s="52" t="s">
        <v>309</v>
      </c>
      <c r="C357" s="90"/>
      <c r="D357" s="90"/>
      <c r="E357" s="90"/>
      <c r="F357" s="71">
        <f>F358+F365+F368</f>
        <v>82771955.87</v>
      </c>
    </row>
    <row r="358" spans="1:6" s="17" customFormat="1" ht="12.75">
      <c r="A358" s="8" t="s">
        <v>371</v>
      </c>
      <c r="B358" s="40" t="s">
        <v>372</v>
      </c>
      <c r="C358" s="9"/>
      <c r="D358" s="9"/>
      <c r="E358" s="9"/>
      <c r="F358" s="39">
        <f>F359+F361+F363</f>
        <v>73807955.87</v>
      </c>
    </row>
    <row r="359" spans="1:6" s="17" customFormat="1" ht="12.75">
      <c r="A359" s="19" t="s">
        <v>289</v>
      </c>
      <c r="B359" s="40" t="s">
        <v>550</v>
      </c>
      <c r="C359" s="9"/>
      <c r="D359" s="9"/>
      <c r="E359" s="9"/>
      <c r="F359" s="39">
        <f>F360</f>
        <v>1001755.87</v>
      </c>
    </row>
    <row r="360" spans="1:6" s="17" customFormat="1" ht="12.75">
      <c r="A360" s="87" t="s">
        <v>506</v>
      </c>
      <c r="B360" s="40" t="s">
        <v>550</v>
      </c>
      <c r="C360" s="10" t="s">
        <v>505</v>
      </c>
      <c r="D360" s="10" t="s">
        <v>458</v>
      </c>
      <c r="E360" s="10" t="s">
        <v>458</v>
      </c>
      <c r="F360" s="39">
        <v>1001755.87</v>
      </c>
    </row>
    <row r="361" spans="1:6" s="17" customFormat="1" ht="12.75">
      <c r="A361" s="87" t="s">
        <v>289</v>
      </c>
      <c r="B361" s="69" t="s">
        <v>45</v>
      </c>
      <c r="C361" s="56"/>
      <c r="D361" s="56"/>
      <c r="E361" s="56"/>
      <c r="F361" s="74">
        <f>F362</f>
        <v>53810000</v>
      </c>
    </row>
    <row r="362" spans="1:6" s="17" customFormat="1" ht="12.75">
      <c r="A362" s="87" t="s">
        <v>506</v>
      </c>
      <c r="B362" s="69" t="s">
        <v>45</v>
      </c>
      <c r="C362" s="56" t="s">
        <v>505</v>
      </c>
      <c r="D362" s="56" t="s">
        <v>458</v>
      </c>
      <c r="E362" s="56" t="s">
        <v>458</v>
      </c>
      <c r="F362" s="74">
        <v>53810000</v>
      </c>
    </row>
    <row r="363" spans="1:6" s="17" customFormat="1" ht="22.5">
      <c r="A363" s="58" t="s">
        <v>215</v>
      </c>
      <c r="B363" s="69" t="s">
        <v>214</v>
      </c>
      <c r="C363" s="56"/>
      <c r="D363" s="56"/>
      <c r="E363" s="56"/>
      <c r="F363" s="74">
        <f>F364</f>
        <v>18996200</v>
      </c>
    </row>
    <row r="364" spans="1:6" s="17" customFormat="1" ht="12.75">
      <c r="A364" s="58" t="s">
        <v>285</v>
      </c>
      <c r="B364" s="69" t="s">
        <v>214</v>
      </c>
      <c r="C364" s="56" t="s">
        <v>273</v>
      </c>
      <c r="D364" s="56" t="s">
        <v>458</v>
      </c>
      <c r="E364" s="56" t="s">
        <v>454</v>
      </c>
      <c r="F364" s="70">
        <f>380000+18616200</f>
        <v>18996200</v>
      </c>
    </row>
    <row r="365" spans="1:6" s="17" customFormat="1" ht="12.75">
      <c r="A365" s="87" t="s">
        <v>373</v>
      </c>
      <c r="B365" s="73" t="s">
        <v>374</v>
      </c>
      <c r="C365" s="56"/>
      <c r="D365" s="56"/>
      <c r="E365" s="56"/>
      <c r="F365" s="74">
        <f>F366</f>
        <v>6064000</v>
      </c>
    </row>
    <row r="366" spans="1:6" s="17" customFormat="1" ht="22.5">
      <c r="A366" s="85" t="s">
        <v>134</v>
      </c>
      <c r="B366" s="69" t="s">
        <v>53</v>
      </c>
      <c r="C366" s="56"/>
      <c r="D366" s="56"/>
      <c r="E366" s="56"/>
      <c r="F366" s="74">
        <f>F367</f>
        <v>6064000</v>
      </c>
    </row>
    <row r="367" spans="1:6" s="17" customFormat="1" ht="12.75">
      <c r="A367" s="87" t="s">
        <v>497</v>
      </c>
      <c r="B367" s="69" t="s">
        <v>53</v>
      </c>
      <c r="C367" s="56" t="s">
        <v>498</v>
      </c>
      <c r="D367" s="56" t="s">
        <v>464</v>
      </c>
      <c r="E367" s="56" t="s">
        <v>457</v>
      </c>
      <c r="F367" s="41">
        <v>6064000</v>
      </c>
    </row>
    <row r="368" spans="1:6" s="17" customFormat="1" ht="12.75">
      <c r="A368" s="91" t="s">
        <v>299</v>
      </c>
      <c r="B368" s="69" t="s">
        <v>447</v>
      </c>
      <c r="C368" s="56"/>
      <c r="D368" s="56"/>
      <c r="E368" s="56"/>
      <c r="F368" s="74">
        <f>F369</f>
        <v>2900000</v>
      </c>
    </row>
    <row r="369" spans="1:6" s="17" customFormat="1" ht="22.5">
      <c r="A369" s="54" t="s">
        <v>47</v>
      </c>
      <c r="B369" s="73" t="s">
        <v>46</v>
      </c>
      <c r="C369" s="56"/>
      <c r="D369" s="56"/>
      <c r="E369" s="56"/>
      <c r="F369" s="74">
        <f>F370</f>
        <v>2900000</v>
      </c>
    </row>
    <row r="370" spans="1:6" s="17" customFormat="1" ht="12.75">
      <c r="A370" s="58" t="s">
        <v>396</v>
      </c>
      <c r="B370" s="73" t="s">
        <v>46</v>
      </c>
      <c r="C370" s="56" t="s">
        <v>477</v>
      </c>
      <c r="D370" s="56" t="s">
        <v>458</v>
      </c>
      <c r="E370" s="56" t="s">
        <v>458</v>
      </c>
      <c r="F370" s="88">
        <v>2900000</v>
      </c>
    </row>
    <row r="371" spans="1:6" s="17" customFormat="1" ht="12.75">
      <c r="A371" s="92" t="s">
        <v>379</v>
      </c>
      <c r="B371" s="52" t="s">
        <v>312</v>
      </c>
      <c r="C371" s="90"/>
      <c r="D371" s="90"/>
      <c r="E371" s="90"/>
      <c r="F371" s="71">
        <f>F372+F378</f>
        <v>712700</v>
      </c>
    </row>
    <row r="372" spans="1:6" s="17" customFormat="1" ht="12.75">
      <c r="A372" s="43" t="s">
        <v>228</v>
      </c>
      <c r="B372" s="73" t="s">
        <v>227</v>
      </c>
      <c r="C372" s="86"/>
      <c r="D372" s="86"/>
      <c r="E372" s="86"/>
      <c r="F372" s="74">
        <f>F373+F375</f>
        <v>612700</v>
      </c>
    </row>
    <row r="373" spans="1:6" s="17" customFormat="1" ht="12.75">
      <c r="A373" s="58" t="s">
        <v>394</v>
      </c>
      <c r="B373" s="69" t="s">
        <v>226</v>
      </c>
      <c r="C373" s="56"/>
      <c r="D373" s="56"/>
      <c r="E373" s="56"/>
      <c r="F373" s="74">
        <f>F374</f>
        <v>330000</v>
      </c>
    </row>
    <row r="374" spans="1:6" s="17" customFormat="1" ht="12.75">
      <c r="A374" s="58" t="s">
        <v>396</v>
      </c>
      <c r="B374" s="69" t="s">
        <v>226</v>
      </c>
      <c r="C374" s="56" t="s">
        <v>477</v>
      </c>
      <c r="D374" s="56" t="s">
        <v>462</v>
      </c>
      <c r="E374" s="56" t="s">
        <v>462</v>
      </c>
      <c r="F374" s="88">
        <v>330000</v>
      </c>
    </row>
    <row r="375" spans="1:6" s="17" customFormat="1" ht="12.75">
      <c r="A375" s="43" t="s">
        <v>135</v>
      </c>
      <c r="B375" s="38" t="s">
        <v>141</v>
      </c>
      <c r="C375" s="10"/>
      <c r="D375" s="10"/>
      <c r="E375" s="10"/>
      <c r="F375" s="41">
        <f>F376</f>
        <v>282700</v>
      </c>
    </row>
    <row r="376" spans="1:6" s="17" customFormat="1" ht="12.75">
      <c r="A376" s="37" t="s">
        <v>291</v>
      </c>
      <c r="B376" s="38" t="s">
        <v>229</v>
      </c>
      <c r="C376" s="10"/>
      <c r="D376" s="10"/>
      <c r="E376" s="10"/>
      <c r="F376" s="39">
        <f>F377</f>
        <v>282700</v>
      </c>
    </row>
    <row r="377" spans="1:6" s="17" customFormat="1" ht="12.75">
      <c r="A377" s="37" t="s">
        <v>397</v>
      </c>
      <c r="B377" s="38" t="s">
        <v>229</v>
      </c>
      <c r="C377" s="10" t="s">
        <v>477</v>
      </c>
      <c r="D377" s="10" t="s">
        <v>462</v>
      </c>
      <c r="E377" s="10" t="s">
        <v>462</v>
      </c>
      <c r="F377" s="39">
        <v>282700</v>
      </c>
    </row>
    <row r="378" spans="1:6" s="17" customFormat="1" ht="12.75">
      <c r="A378" s="58" t="s">
        <v>231</v>
      </c>
      <c r="B378" s="73" t="s">
        <v>230</v>
      </c>
      <c r="C378" s="56"/>
      <c r="D378" s="56"/>
      <c r="E378" s="56"/>
      <c r="F378" s="74">
        <f>F379</f>
        <v>100000</v>
      </c>
    </row>
    <row r="379" spans="1:6" s="17" customFormat="1" ht="12.75">
      <c r="A379" s="58" t="s">
        <v>233</v>
      </c>
      <c r="B379" s="55" t="s">
        <v>232</v>
      </c>
      <c r="C379" s="56"/>
      <c r="D379" s="56"/>
      <c r="E379" s="56"/>
      <c r="F379" s="74">
        <f>F380</f>
        <v>100000</v>
      </c>
    </row>
    <row r="380" spans="1:6" s="17" customFormat="1" ht="12.75">
      <c r="A380" s="58" t="s">
        <v>396</v>
      </c>
      <c r="B380" s="55" t="s">
        <v>232</v>
      </c>
      <c r="C380" s="56" t="s">
        <v>477</v>
      </c>
      <c r="D380" s="56" t="s">
        <v>462</v>
      </c>
      <c r="E380" s="56" t="s">
        <v>462</v>
      </c>
      <c r="F380" s="74">
        <v>100000</v>
      </c>
    </row>
    <row r="381" spans="1:6" s="17" customFormat="1" ht="12.75">
      <c r="A381" s="92" t="s">
        <v>412</v>
      </c>
      <c r="B381" s="52" t="s">
        <v>313</v>
      </c>
      <c r="C381" s="90"/>
      <c r="D381" s="90"/>
      <c r="E381" s="90"/>
      <c r="F381" s="71">
        <f>F382+F389+F391+F393</f>
        <v>74816500</v>
      </c>
    </row>
    <row r="382" spans="1:6" s="80" customFormat="1" ht="12.75">
      <c r="A382" s="5" t="s">
        <v>401</v>
      </c>
      <c r="B382" s="69" t="s">
        <v>209</v>
      </c>
      <c r="C382" s="56"/>
      <c r="D382" s="56"/>
      <c r="E382" s="56"/>
      <c r="F382" s="74">
        <f>SUM(F383:F388)</f>
        <v>18925300</v>
      </c>
    </row>
    <row r="383" spans="1:6" s="80" customFormat="1" ht="12.75">
      <c r="A383" s="58" t="s">
        <v>210</v>
      </c>
      <c r="B383" s="69" t="s">
        <v>209</v>
      </c>
      <c r="C383" s="69" t="s">
        <v>474</v>
      </c>
      <c r="D383" s="69" t="s">
        <v>453</v>
      </c>
      <c r="E383" s="69" t="s">
        <v>459</v>
      </c>
      <c r="F383" s="88">
        <v>11874596</v>
      </c>
    </row>
    <row r="384" spans="1:6" s="17" customFormat="1" ht="12.75">
      <c r="A384" s="58" t="s">
        <v>475</v>
      </c>
      <c r="B384" s="69" t="s">
        <v>209</v>
      </c>
      <c r="C384" s="69" t="s">
        <v>476</v>
      </c>
      <c r="D384" s="69" t="s">
        <v>453</v>
      </c>
      <c r="E384" s="69" t="s">
        <v>459</v>
      </c>
      <c r="F384" s="88">
        <v>1000</v>
      </c>
    </row>
    <row r="385" spans="1:6" s="17" customFormat="1" ht="22.5">
      <c r="A385" s="93" t="s">
        <v>377</v>
      </c>
      <c r="B385" s="69" t="s">
        <v>209</v>
      </c>
      <c r="C385" s="69" t="s">
        <v>375</v>
      </c>
      <c r="D385" s="69" t="s">
        <v>453</v>
      </c>
      <c r="E385" s="69" t="s">
        <v>459</v>
      </c>
      <c r="F385" s="88">
        <v>3586128</v>
      </c>
    </row>
    <row r="386" spans="1:6" s="17" customFormat="1" ht="12.75">
      <c r="A386" s="58" t="s">
        <v>501</v>
      </c>
      <c r="B386" s="69" t="s">
        <v>209</v>
      </c>
      <c r="C386" s="69" t="s">
        <v>500</v>
      </c>
      <c r="D386" s="69" t="s">
        <v>453</v>
      </c>
      <c r="E386" s="69" t="s">
        <v>459</v>
      </c>
      <c r="F386" s="88">
        <v>2707686</v>
      </c>
    </row>
    <row r="387" spans="1:6" s="17" customFormat="1" ht="12.75">
      <c r="A387" s="58" t="s">
        <v>396</v>
      </c>
      <c r="B387" s="69" t="s">
        <v>209</v>
      </c>
      <c r="C387" s="69" t="s">
        <v>477</v>
      </c>
      <c r="D387" s="69" t="s">
        <v>453</v>
      </c>
      <c r="E387" s="69" t="s">
        <v>459</v>
      </c>
      <c r="F387" s="88">
        <v>752890</v>
      </c>
    </row>
    <row r="388" spans="1:6" s="80" customFormat="1" ht="12.75">
      <c r="A388" s="58" t="s">
        <v>8</v>
      </c>
      <c r="B388" s="69" t="s">
        <v>209</v>
      </c>
      <c r="C388" s="69" t="s">
        <v>480</v>
      </c>
      <c r="D388" s="69" t="s">
        <v>453</v>
      </c>
      <c r="E388" s="69" t="s">
        <v>459</v>
      </c>
      <c r="F388" s="88">
        <v>3000</v>
      </c>
    </row>
    <row r="389" spans="1:6" s="80" customFormat="1" ht="22.5">
      <c r="A389" s="85" t="s">
        <v>442</v>
      </c>
      <c r="B389" s="69" t="s">
        <v>211</v>
      </c>
      <c r="C389" s="67"/>
      <c r="D389" s="56"/>
      <c r="E389" s="56"/>
      <c r="F389" s="68">
        <f>F390</f>
        <v>1746800</v>
      </c>
    </row>
    <row r="390" spans="1:6" s="17" customFormat="1" ht="22.5">
      <c r="A390" s="58" t="s">
        <v>243</v>
      </c>
      <c r="B390" s="69" t="s">
        <v>211</v>
      </c>
      <c r="C390" s="94">
        <v>521</v>
      </c>
      <c r="D390" s="69" t="s">
        <v>456</v>
      </c>
      <c r="E390" s="69" t="s">
        <v>464</v>
      </c>
      <c r="F390" s="70">
        <v>1746800</v>
      </c>
    </row>
    <row r="391" spans="1:6" s="17" customFormat="1" ht="12.75">
      <c r="A391" s="58" t="s">
        <v>502</v>
      </c>
      <c r="B391" s="69" t="s">
        <v>212</v>
      </c>
      <c r="C391" s="56"/>
      <c r="D391" s="56"/>
      <c r="E391" s="56"/>
      <c r="F391" s="74">
        <f>F392</f>
        <v>3765400</v>
      </c>
    </row>
    <row r="392" spans="1:6" s="17" customFormat="1" ht="12.75">
      <c r="A392" s="58" t="s">
        <v>213</v>
      </c>
      <c r="B392" s="69" t="s">
        <v>212</v>
      </c>
      <c r="C392" s="56" t="s">
        <v>485</v>
      </c>
      <c r="D392" s="56" t="s">
        <v>454</v>
      </c>
      <c r="E392" s="56" t="s">
        <v>456</v>
      </c>
      <c r="F392" s="70">
        <v>3765400</v>
      </c>
    </row>
    <row r="393" spans="1:6" s="17" customFormat="1" ht="22.5">
      <c r="A393" s="58" t="s">
        <v>221</v>
      </c>
      <c r="B393" s="69" t="s">
        <v>220</v>
      </c>
      <c r="C393" s="56"/>
      <c r="D393" s="56"/>
      <c r="E393" s="56"/>
      <c r="F393" s="74">
        <f>F394</f>
        <v>50379000</v>
      </c>
    </row>
    <row r="394" spans="1:6" s="17" customFormat="1" ht="12.75">
      <c r="A394" s="58" t="s">
        <v>222</v>
      </c>
      <c r="B394" s="69" t="s">
        <v>220</v>
      </c>
      <c r="C394" s="56" t="s">
        <v>495</v>
      </c>
      <c r="D394" s="56" t="s">
        <v>223</v>
      </c>
      <c r="E394" s="56" t="s">
        <v>453</v>
      </c>
      <c r="F394" s="70">
        <v>50379000</v>
      </c>
    </row>
    <row r="395" spans="1:6" s="17" customFormat="1" ht="12.75">
      <c r="A395" s="59" t="s">
        <v>336</v>
      </c>
      <c r="B395" s="34" t="s">
        <v>307</v>
      </c>
      <c r="C395" s="95"/>
      <c r="D395" s="95"/>
      <c r="E395" s="95"/>
      <c r="F395" s="36">
        <f>F396</f>
        <v>218000</v>
      </c>
    </row>
    <row r="396" spans="1:6" s="17" customFormat="1" ht="12.75">
      <c r="A396" s="8" t="s">
        <v>378</v>
      </c>
      <c r="B396" s="40" t="s">
        <v>208</v>
      </c>
      <c r="C396" s="9"/>
      <c r="D396" s="9"/>
      <c r="E396" s="9"/>
      <c r="F396" s="39">
        <f>F397</f>
        <v>218000</v>
      </c>
    </row>
    <row r="397" spans="1:6" s="17" customFormat="1" ht="12.75">
      <c r="A397" s="37" t="s">
        <v>366</v>
      </c>
      <c r="B397" s="40" t="s">
        <v>208</v>
      </c>
      <c r="C397" s="10" t="s">
        <v>487</v>
      </c>
      <c r="D397" s="10" t="s">
        <v>464</v>
      </c>
      <c r="E397" s="10" t="s">
        <v>459</v>
      </c>
      <c r="F397" s="41">
        <v>218000</v>
      </c>
    </row>
    <row r="398" spans="1:6" s="17" customFormat="1" ht="22.5">
      <c r="A398" s="92" t="s">
        <v>380</v>
      </c>
      <c r="B398" s="52" t="s">
        <v>314</v>
      </c>
      <c r="C398" s="90"/>
      <c r="D398" s="90"/>
      <c r="E398" s="90"/>
      <c r="F398" s="71">
        <f>F399</f>
        <v>100000</v>
      </c>
    </row>
    <row r="399" spans="1:6" s="17" customFormat="1" ht="12.75">
      <c r="A399" s="85" t="s">
        <v>292</v>
      </c>
      <c r="B399" s="69" t="s">
        <v>38</v>
      </c>
      <c r="C399" s="86"/>
      <c r="D399" s="86"/>
      <c r="E399" s="86"/>
      <c r="F399" s="74">
        <f>F400</f>
        <v>100000</v>
      </c>
    </row>
    <row r="400" spans="1:6" s="17" customFormat="1" ht="22.5">
      <c r="A400" s="96" t="s">
        <v>439</v>
      </c>
      <c r="B400" s="67" t="s">
        <v>38</v>
      </c>
      <c r="C400" s="56" t="s">
        <v>421</v>
      </c>
      <c r="D400" s="56" t="s">
        <v>457</v>
      </c>
      <c r="E400" s="56" t="s">
        <v>460</v>
      </c>
      <c r="F400" s="68">
        <v>100000</v>
      </c>
    </row>
    <row r="401" spans="1:6" s="17" customFormat="1" ht="12.75">
      <c r="A401" s="92" t="s">
        <v>432</v>
      </c>
      <c r="B401" s="52" t="s">
        <v>315</v>
      </c>
      <c r="C401" s="90"/>
      <c r="D401" s="90"/>
      <c r="E401" s="90"/>
      <c r="F401" s="71">
        <f>F402+F404+F406+F408</f>
        <v>297418491.39</v>
      </c>
    </row>
    <row r="402" spans="1:6" s="17" customFormat="1" ht="12.75">
      <c r="A402" s="54" t="s">
        <v>552</v>
      </c>
      <c r="B402" s="146" t="s">
        <v>551</v>
      </c>
      <c r="C402" s="147"/>
      <c r="D402" s="147"/>
      <c r="E402" s="147"/>
      <c r="F402" s="139">
        <f>F403</f>
        <v>31947.11</v>
      </c>
    </row>
    <row r="403" spans="1:6" s="17" customFormat="1" ht="12.75">
      <c r="A403" s="87" t="s">
        <v>506</v>
      </c>
      <c r="B403" s="146" t="s">
        <v>551</v>
      </c>
      <c r="C403" s="138" t="s">
        <v>505</v>
      </c>
      <c r="D403" s="138" t="s">
        <v>457</v>
      </c>
      <c r="E403" s="138" t="s">
        <v>463</v>
      </c>
      <c r="F403" s="139">
        <v>31947.11</v>
      </c>
    </row>
    <row r="404" spans="1:6" s="17" customFormat="1" ht="12.75">
      <c r="A404" s="98" t="s">
        <v>554</v>
      </c>
      <c r="B404" s="146" t="s">
        <v>553</v>
      </c>
      <c r="C404" s="147"/>
      <c r="D404" s="147"/>
      <c r="E404" s="147"/>
      <c r="F404" s="139">
        <f>F405</f>
        <v>1600991.39</v>
      </c>
    </row>
    <row r="405" spans="1:6" s="17" customFormat="1" ht="12.75">
      <c r="A405" s="58" t="s">
        <v>396</v>
      </c>
      <c r="B405" s="146" t="s">
        <v>553</v>
      </c>
      <c r="C405" s="138" t="s">
        <v>477</v>
      </c>
      <c r="D405" s="138" t="s">
        <v>457</v>
      </c>
      <c r="E405" s="138" t="s">
        <v>463</v>
      </c>
      <c r="F405" s="139">
        <v>1600991.39</v>
      </c>
    </row>
    <row r="406" spans="1:6" s="17" customFormat="1" ht="22.5">
      <c r="A406" s="54" t="s">
        <v>35</v>
      </c>
      <c r="B406" s="40" t="s">
        <v>33</v>
      </c>
      <c r="C406" s="56"/>
      <c r="D406" s="56"/>
      <c r="E406" s="56"/>
      <c r="F406" s="74">
        <f>F407</f>
        <v>234859652.89</v>
      </c>
    </row>
    <row r="407" spans="1:6" s="17" customFormat="1" ht="12.75">
      <c r="A407" s="54" t="s">
        <v>506</v>
      </c>
      <c r="B407" s="40" t="s">
        <v>33</v>
      </c>
      <c r="C407" s="56" t="s">
        <v>505</v>
      </c>
      <c r="D407" s="56" t="s">
        <v>457</v>
      </c>
      <c r="E407" s="56" t="s">
        <v>463</v>
      </c>
      <c r="F407" s="97">
        <v>234859652.89</v>
      </c>
    </row>
    <row r="408" spans="1:6" s="17" customFormat="1" ht="22.5">
      <c r="A408" s="98" t="s">
        <v>36</v>
      </c>
      <c r="B408" s="40" t="s">
        <v>34</v>
      </c>
      <c r="C408" s="56"/>
      <c r="D408" s="56"/>
      <c r="E408" s="56"/>
      <c r="F408" s="74">
        <f>F409</f>
        <v>60925900</v>
      </c>
    </row>
    <row r="409" spans="1:6" s="17" customFormat="1" ht="12.75">
      <c r="A409" s="54" t="s">
        <v>365</v>
      </c>
      <c r="B409" s="69" t="s">
        <v>34</v>
      </c>
      <c r="C409" s="56" t="s">
        <v>270</v>
      </c>
      <c r="D409" s="56" t="s">
        <v>457</v>
      </c>
      <c r="E409" s="56" t="s">
        <v>463</v>
      </c>
      <c r="F409" s="74">
        <v>60925900</v>
      </c>
    </row>
    <row r="410" spans="1:6" s="17" customFormat="1" ht="22.5">
      <c r="A410" s="92" t="s">
        <v>433</v>
      </c>
      <c r="B410" s="52" t="s">
        <v>317</v>
      </c>
      <c r="C410" s="90"/>
      <c r="D410" s="90"/>
      <c r="E410" s="90"/>
      <c r="F410" s="71">
        <f>F411</f>
        <v>585000</v>
      </c>
    </row>
    <row r="411" spans="1:6" s="17" customFormat="1" ht="12.75">
      <c r="A411" s="85" t="s">
        <v>290</v>
      </c>
      <c r="B411" s="69" t="s">
        <v>317</v>
      </c>
      <c r="C411" s="86"/>
      <c r="D411" s="86"/>
      <c r="E411" s="86"/>
      <c r="F411" s="74">
        <f>F412+F413</f>
        <v>585000</v>
      </c>
    </row>
    <row r="412" spans="1:6" s="17" customFormat="1" ht="12.75">
      <c r="A412" s="96" t="s">
        <v>396</v>
      </c>
      <c r="B412" s="69" t="s">
        <v>16</v>
      </c>
      <c r="C412" s="56" t="s">
        <v>477</v>
      </c>
      <c r="D412" s="56" t="s">
        <v>453</v>
      </c>
      <c r="E412" s="56" t="s">
        <v>470</v>
      </c>
      <c r="F412" s="88">
        <v>515000</v>
      </c>
    </row>
    <row r="413" spans="1:6" s="17" customFormat="1" ht="12.75">
      <c r="A413" s="37" t="s">
        <v>396</v>
      </c>
      <c r="B413" s="40" t="s">
        <v>16</v>
      </c>
      <c r="C413" s="10" t="s">
        <v>477</v>
      </c>
      <c r="D413" s="10" t="s">
        <v>462</v>
      </c>
      <c r="E413" s="10" t="s">
        <v>463</v>
      </c>
      <c r="F413" s="41">
        <v>70000</v>
      </c>
    </row>
    <row r="414" spans="1:6" s="17" customFormat="1" ht="22.5">
      <c r="A414" s="89" t="s">
        <v>1</v>
      </c>
      <c r="B414" s="52" t="s">
        <v>316</v>
      </c>
      <c r="C414" s="90"/>
      <c r="D414" s="90"/>
      <c r="E414" s="90"/>
      <c r="F414" s="71">
        <f>F419+F421+F415+F417</f>
        <v>1206000</v>
      </c>
    </row>
    <row r="415" spans="1:6" s="17" customFormat="1" ht="22.5">
      <c r="A415" s="19" t="s">
        <v>556</v>
      </c>
      <c r="B415" s="69" t="s">
        <v>555</v>
      </c>
      <c r="C415" s="69"/>
      <c r="D415" s="56"/>
      <c r="E415" s="56"/>
      <c r="F415" s="74">
        <f>F416</f>
        <v>200600</v>
      </c>
    </row>
    <row r="416" spans="1:6" s="17" customFormat="1" ht="12.75">
      <c r="A416" s="58" t="s">
        <v>396</v>
      </c>
      <c r="B416" s="69" t="s">
        <v>555</v>
      </c>
      <c r="C416" s="69" t="s">
        <v>477</v>
      </c>
      <c r="D416" s="56" t="s">
        <v>457</v>
      </c>
      <c r="E416" s="56" t="s">
        <v>458</v>
      </c>
      <c r="F416" s="70">
        <v>200600</v>
      </c>
    </row>
    <row r="417" spans="1:6" s="17" customFormat="1" ht="12.75">
      <c r="A417" s="19" t="s">
        <v>558</v>
      </c>
      <c r="B417" s="69" t="s">
        <v>557</v>
      </c>
      <c r="C417" s="69"/>
      <c r="D417" s="56"/>
      <c r="E417" s="56"/>
      <c r="F417" s="74">
        <f>F418</f>
        <v>213100</v>
      </c>
    </row>
    <row r="418" spans="1:6" s="17" customFormat="1" ht="12.75">
      <c r="A418" s="58" t="s">
        <v>396</v>
      </c>
      <c r="B418" s="69" t="s">
        <v>557</v>
      </c>
      <c r="C418" s="69" t="s">
        <v>477</v>
      </c>
      <c r="D418" s="56" t="s">
        <v>457</v>
      </c>
      <c r="E418" s="56" t="s">
        <v>458</v>
      </c>
      <c r="F418" s="70">
        <v>213100</v>
      </c>
    </row>
    <row r="419" spans="1:6" s="17" customFormat="1" ht="12.75">
      <c r="A419" s="58" t="s">
        <v>2</v>
      </c>
      <c r="B419" s="69" t="s">
        <v>31</v>
      </c>
      <c r="C419" s="86"/>
      <c r="D419" s="86"/>
      <c r="E419" s="86"/>
      <c r="F419" s="74">
        <f>F420</f>
        <v>455000</v>
      </c>
    </row>
    <row r="420" spans="1:6" s="17" customFormat="1" ht="12.75">
      <c r="A420" s="96" t="s">
        <v>396</v>
      </c>
      <c r="B420" s="69" t="s">
        <v>31</v>
      </c>
      <c r="C420" s="56" t="s">
        <v>477</v>
      </c>
      <c r="D420" s="56" t="s">
        <v>457</v>
      </c>
      <c r="E420" s="56" t="s">
        <v>458</v>
      </c>
      <c r="F420" s="74">
        <f>454000+1000</f>
        <v>455000</v>
      </c>
    </row>
    <row r="421" spans="1:6" s="17" customFormat="1" ht="22.5">
      <c r="A421" s="96" t="s">
        <v>3</v>
      </c>
      <c r="B421" s="69" t="s">
        <v>32</v>
      </c>
      <c r="C421" s="86"/>
      <c r="D421" s="86"/>
      <c r="E421" s="86"/>
      <c r="F421" s="74">
        <f>F422</f>
        <v>337300</v>
      </c>
    </row>
    <row r="422" spans="1:6" s="17" customFormat="1" ht="12.75">
      <c r="A422" s="96" t="s">
        <v>396</v>
      </c>
      <c r="B422" s="69" t="s">
        <v>32</v>
      </c>
      <c r="C422" s="56" t="s">
        <v>477</v>
      </c>
      <c r="D422" s="56" t="s">
        <v>457</v>
      </c>
      <c r="E422" s="56" t="s">
        <v>458</v>
      </c>
      <c r="F422" s="74">
        <f>336300+1000</f>
        <v>337300</v>
      </c>
    </row>
    <row r="423" spans="1:6" s="17" customFormat="1" ht="12.75">
      <c r="A423" s="92" t="s">
        <v>282</v>
      </c>
      <c r="B423" s="52" t="s">
        <v>318</v>
      </c>
      <c r="C423" s="90"/>
      <c r="D423" s="90"/>
      <c r="E423" s="90"/>
      <c r="F423" s="71">
        <f>F424</f>
        <v>100000</v>
      </c>
    </row>
    <row r="424" spans="1:6" s="17" customFormat="1" ht="12.75">
      <c r="A424" s="85" t="s">
        <v>293</v>
      </c>
      <c r="B424" s="69" t="s">
        <v>52</v>
      </c>
      <c r="C424" s="86"/>
      <c r="D424" s="86"/>
      <c r="E424" s="86"/>
      <c r="F424" s="74">
        <f>F425</f>
        <v>100000</v>
      </c>
    </row>
    <row r="425" spans="1:6" s="17" customFormat="1" ht="12.75">
      <c r="A425" s="96" t="s">
        <v>396</v>
      </c>
      <c r="B425" s="69" t="s">
        <v>52</v>
      </c>
      <c r="C425" s="56" t="s">
        <v>477</v>
      </c>
      <c r="D425" s="56" t="s">
        <v>462</v>
      </c>
      <c r="E425" s="56" t="s">
        <v>458</v>
      </c>
      <c r="F425" s="88">
        <v>100000</v>
      </c>
    </row>
    <row r="426" spans="1:6" s="17" customFormat="1" ht="12.75">
      <c r="A426" s="33" t="s">
        <v>352</v>
      </c>
      <c r="B426" s="34" t="s">
        <v>353</v>
      </c>
      <c r="C426" s="95"/>
      <c r="D426" s="95"/>
      <c r="E426" s="95"/>
      <c r="F426" s="36">
        <f>F427+F433+F435+F431+F437+F429</f>
        <v>40518400</v>
      </c>
    </row>
    <row r="427" spans="1:6" s="17" customFormat="1" ht="12.75">
      <c r="A427" s="19" t="s">
        <v>560</v>
      </c>
      <c r="B427" s="127" t="s">
        <v>559</v>
      </c>
      <c r="C427" s="129"/>
      <c r="D427" s="129"/>
      <c r="E427" s="129"/>
      <c r="F427" s="128">
        <f>F428</f>
        <v>2000000</v>
      </c>
    </row>
    <row r="428" spans="1:6" s="17" customFormat="1" ht="12.75">
      <c r="A428" s="54" t="s">
        <v>506</v>
      </c>
      <c r="B428" s="127" t="s">
        <v>559</v>
      </c>
      <c r="C428" s="129" t="s">
        <v>505</v>
      </c>
      <c r="D428" s="129" t="s">
        <v>465</v>
      </c>
      <c r="E428" s="129" t="s">
        <v>454</v>
      </c>
      <c r="F428" s="128">
        <v>2000000</v>
      </c>
    </row>
    <row r="429" spans="1:6" s="17" customFormat="1" ht="12.75">
      <c r="A429" s="85" t="s">
        <v>367</v>
      </c>
      <c r="B429" s="69" t="s">
        <v>55</v>
      </c>
      <c r="C429" s="67"/>
      <c r="D429" s="67"/>
      <c r="E429" s="67"/>
      <c r="F429" s="74">
        <f>F430</f>
        <v>1524300</v>
      </c>
    </row>
    <row r="430" spans="1:6" s="17" customFormat="1" ht="12.75">
      <c r="A430" s="58" t="s">
        <v>396</v>
      </c>
      <c r="B430" s="69" t="s">
        <v>55</v>
      </c>
      <c r="C430" s="67" t="s">
        <v>477</v>
      </c>
      <c r="D430" s="67" t="s">
        <v>465</v>
      </c>
      <c r="E430" s="67" t="s">
        <v>454</v>
      </c>
      <c r="F430" s="88">
        <v>1524300</v>
      </c>
    </row>
    <row r="431" spans="1:6" s="17" customFormat="1" ht="22.5">
      <c r="A431" s="101" t="s">
        <v>169</v>
      </c>
      <c r="B431" s="61" t="s">
        <v>168</v>
      </c>
      <c r="C431" s="44"/>
      <c r="D431" s="44"/>
      <c r="E431" s="44"/>
      <c r="F431" s="45">
        <f>F432</f>
        <v>953500</v>
      </c>
    </row>
    <row r="432" spans="1:6" s="17" customFormat="1" ht="12.75">
      <c r="A432" s="37" t="s">
        <v>396</v>
      </c>
      <c r="B432" s="61" t="s">
        <v>168</v>
      </c>
      <c r="C432" s="44" t="s">
        <v>477</v>
      </c>
      <c r="D432" s="44" t="s">
        <v>465</v>
      </c>
      <c r="E432" s="44" t="s">
        <v>454</v>
      </c>
      <c r="F432" s="45">
        <v>953500</v>
      </c>
    </row>
    <row r="433" spans="1:6" s="17" customFormat="1" ht="12.75">
      <c r="A433" s="5" t="s">
        <v>54</v>
      </c>
      <c r="B433" s="69" t="s">
        <v>561</v>
      </c>
      <c r="C433" s="67"/>
      <c r="D433" s="67"/>
      <c r="E433" s="67"/>
      <c r="F433" s="68">
        <f>F434</f>
        <v>32000000</v>
      </c>
    </row>
    <row r="434" spans="1:6" s="17" customFormat="1" ht="12.75">
      <c r="A434" s="87" t="s">
        <v>506</v>
      </c>
      <c r="B434" s="69" t="s">
        <v>561</v>
      </c>
      <c r="C434" s="67" t="s">
        <v>505</v>
      </c>
      <c r="D434" s="67" t="s">
        <v>465</v>
      </c>
      <c r="E434" s="67" t="s">
        <v>454</v>
      </c>
      <c r="F434" s="68">
        <v>32000000</v>
      </c>
    </row>
    <row r="435" spans="1:6" s="17" customFormat="1" ht="22.5">
      <c r="A435" s="6" t="s">
        <v>572</v>
      </c>
      <c r="B435" s="61" t="s">
        <v>562</v>
      </c>
      <c r="C435" s="67"/>
      <c r="D435" s="67"/>
      <c r="E435" s="67"/>
      <c r="F435" s="68">
        <f>F436</f>
        <v>930400</v>
      </c>
    </row>
    <row r="436" spans="1:6" s="17" customFormat="1" ht="12.75">
      <c r="A436" s="96" t="s">
        <v>396</v>
      </c>
      <c r="B436" s="61" t="s">
        <v>562</v>
      </c>
      <c r="C436" s="67" t="s">
        <v>477</v>
      </c>
      <c r="D436" s="67" t="s">
        <v>465</v>
      </c>
      <c r="E436" s="67" t="s">
        <v>454</v>
      </c>
      <c r="F436" s="68">
        <v>930400</v>
      </c>
    </row>
    <row r="437" spans="1:6" s="17" customFormat="1" ht="33.75">
      <c r="A437" s="58" t="s">
        <v>573</v>
      </c>
      <c r="B437" s="69" t="s">
        <v>56</v>
      </c>
      <c r="C437" s="67"/>
      <c r="D437" s="67"/>
      <c r="E437" s="67"/>
      <c r="F437" s="74">
        <f>F438</f>
        <v>3110200</v>
      </c>
    </row>
    <row r="438" spans="1:6" s="17" customFormat="1" ht="12.75">
      <c r="A438" s="87" t="s">
        <v>58</v>
      </c>
      <c r="B438" s="44" t="s">
        <v>57</v>
      </c>
      <c r="C438" s="87"/>
      <c r="D438" s="87"/>
      <c r="E438" s="87"/>
      <c r="F438" s="74">
        <f>F439</f>
        <v>3110200</v>
      </c>
    </row>
    <row r="439" spans="1:6" s="17" customFormat="1" ht="12.75">
      <c r="A439" s="58" t="s">
        <v>396</v>
      </c>
      <c r="B439" s="69" t="s">
        <v>57</v>
      </c>
      <c r="C439" s="67" t="s">
        <v>477</v>
      </c>
      <c r="D439" s="67" t="s">
        <v>465</v>
      </c>
      <c r="E439" s="67" t="s">
        <v>454</v>
      </c>
      <c r="F439" s="74">
        <v>3110200</v>
      </c>
    </row>
    <row r="440" spans="1:6" s="17" customFormat="1" ht="12.75">
      <c r="A440" s="89" t="s">
        <v>382</v>
      </c>
      <c r="B440" s="52" t="s">
        <v>297</v>
      </c>
      <c r="C440" s="90"/>
      <c r="D440" s="90"/>
      <c r="E440" s="90"/>
      <c r="F440" s="71">
        <f>F443+F441</f>
        <v>413400</v>
      </c>
    </row>
    <row r="441" spans="1:6" s="17" customFormat="1" ht="12.75">
      <c r="A441" s="96" t="s">
        <v>298</v>
      </c>
      <c r="B441" s="73" t="s">
        <v>30</v>
      </c>
      <c r="C441" s="56"/>
      <c r="D441" s="56"/>
      <c r="E441" s="56"/>
      <c r="F441" s="74">
        <f>F442</f>
        <v>22000</v>
      </c>
    </row>
    <row r="442" spans="1:6" s="17" customFormat="1" ht="12.75">
      <c r="A442" s="96" t="s">
        <v>396</v>
      </c>
      <c r="B442" s="73" t="s">
        <v>30</v>
      </c>
      <c r="C442" s="56" t="s">
        <v>477</v>
      </c>
      <c r="D442" s="56" t="s">
        <v>457</v>
      </c>
      <c r="E442" s="56" t="s">
        <v>453</v>
      </c>
      <c r="F442" s="88">
        <v>22000</v>
      </c>
    </row>
    <row r="443" spans="1:6" s="17" customFormat="1" ht="12.75">
      <c r="A443" s="96" t="s">
        <v>471</v>
      </c>
      <c r="B443" s="69" t="s">
        <v>29</v>
      </c>
      <c r="C443" s="67"/>
      <c r="D443" s="56"/>
      <c r="E443" s="56"/>
      <c r="F443" s="68">
        <f>SUM(F444:F445)</f>
        <v>391400</v>
      </c>
    </row>
    <row r="444" spans="1:6" s="17" customFormat="1" ht="12.75">
      <c r="A444" s="100" t="s">
        <v>376</v>
      </c>
      <c r="B444" s="67" t="s">
        <v>29</v>
      </c>
      <c r="C444" s="67" t="s">
        <v>474</v>
      </c>
      <c r="D444" s="56" t="s">
        <v>457</v>
      </c>
      <c r="E444" s="56" t="s">
        <v>453</v>
      </c>
      <c r="F444" s="97">
        <v>330740</v>
      </c>
    </row>
    <row r="445" spans="1:6" s="17" customFormat="1" ht="22.5">
      <c r="A445" s="100" t="s">
        <v>377</v>
      </c>
      <c r="B445" s="67" t="s">
        <v>29</v>
      </c>
      <c r="C445" s="67" t="s">
        <v>375</v>
      </c>
      <c r="D445" s="56" t="s">
        <v>457</v>
      </c>
      <c r="E445" s="56" t="s">
        <v>453</v>
      </c>
      <c r="F445" s="97">
        <v>60660</v>
      </c>
    </row>
    <row r="446" spans="1:6" s="17" customFormat="1" ht="22.5">
      <c r="A446" s="89" t="s">
        <v>263</v>
      </c>
      <c r="B446" s="52" t="s">
        <v>384</v>
      </c>
      <c r="C446" s="90"/>
      <c r="D446" s="90"/>
      <c r="E446" s="90"/>
      <c r="F446" s="71">
        <f>F448+F451</f>
        <v>6587400</v>
      </c>
    </row>
    <row r="447" spans="1:6" s="17" customFormat="1" ht="22.5">
      <c r="A447" s="103" t="s">
        <v>265</v>
      </c>
      <c r="B447" s="104" t="s">
        <v>264</v>
      </c>
      <c r="C447" s="105"/>
      <c r="D447" s="105"/>
      <c r="E447" s="105"/>
      <c r="F447" s="106">
        <f>F448</f>
        <v>1600000</v>
      </c>
    </row>
    <row r="448" spans="1:6" s="17" customFormat="1" ht="12.75">
      <c r="A448" s="96" t="s">
        <v>17</v>
      </c>
      <c r="B448" s="56" t="s">
        <v>266</v>
      </c>
      <c r="C448" s="86"/>
      <c r="D448" s="86"/>
      <c r="E448" s="86"/>
      <c r="F448" s="74">
        <f>F449</f>
        <v>1600000</v>
      </c>
    </row>
    <row r="449" spans="1:6" s="17" customFormat="1" ht="12.75">
      <c r="A449" s="96" t="s">
        <v>440</v>
      </c>
      <c r="B449" s="56" t="s">
        <v>266</v>
      </c>
      <c r="C449" s="56" t="s">
        <v>477</v>
      </c>
      <c r="D449" s="56" t="s">
        <v>453</v>
      </c>
      <c r="E449" s="56" t="s">
        <v>470</v>
      </c>
      <c r="F449" s="74">
        <f>400000+1200000</f>
        <v>1600000</v>
      </c>
    </row>
    <row r="450" spans="1:6" s="17" customFormat="1" ht="12.75">
      <c r="A450" s="103" t="s">
        <v>268</v>
      </c>
      <c r="B450" s="104" t="s">
        <v>267</v>
      </c>
      <c r="C450" s="56"/>
      <c r="D450" s="56"/>
      <c r="E450" s="56"/>
      <c r="F450" s="74">
        <f>F451</f>
        <v>4987400</v>
      </c>
    </row>
    <row r="451" spans="1:6" s="17" customFormat="1" ht="12.75">
      <c r="A451" s="96" t="s">
        <v>18</v>
      </c>
      <c r="B451" s="56" t="s">
        <v>269</v>
      </c>
      <c r="C451" s="56"/>
      <c r="D451" s="56"/>
      <c r="E451" s="56"/>
      <c r="F451" s="74">
        <f>F452</f>
        <v>4987400</v>
      </c>
    </row>
    <row r="452" spans="1:6" s="17" customFormat="1" ht="12.75">
      <c r="A452" s="96" t="s">
        <v>440</v>
      </c>
      <c r="B452" s="56" t="s">
        <v>269</v>
      </c>
      <c r="C452" s="56" t="s">
        <v>477</v>
      </c>
      <c r="D452" s="56" t="s">
        <v>453</v>
      </c>
      <c r="E452" s="56" t="s">
        <v>470</v>
      </c>
      <c r="F452" s="74">
        <f>4987400</f>
        <v>4987400</v>
      </c>
    </row>
    <row r="453" spans="1:6" s="17" customFormat="1" ht="12.75">
      <c r="A453" s="89" t="s">
        <v>386</v>
      </c>
      <c r="B453" s="52" t="s">
        <v>385</v>
      </c>
      <c r="C453" s="90"/>
      <c r="D453" s="90"/>
      <c r="E453" s="90"/>
      <c r="F453" s="71">
        <f>F454</f>
        <v>100000</v>
      </c>
    </row>
    <row r="454" spans="1:6" s="17" customFormat="1" ht="12.75">
      <c r="A454" s="85" t="s">
        <v>436</v>
      </c>
      <c r="B454" s="69" t="s">
        <v>19</v>
      </c>
      <c r="C454" s="86"/>
      <c r="D454" s="86"/>
      <c r="E454" s="86"/>
      <c r="F454" s="74">
        <f>F455</f>
        <v>100000</v>
      </c>
    </row>
    <row r="455" spans="1:6" s="17" customFormat="1" ht="12.75">
      <c r="A455" s="6" t="s">
        <v>397</v>
      </c>
      <c r="B455" s="69" t="s">
        <v>19</v>
      </c>
      <c r="C455" s="56" t="s">
        <v>477</v>
      </c>
      <c r="D455" s="56" t="s">
        <v>453</v>
      </c>
      <c r="E455" s="56" t="s">
        <v>470</v>
      </c>
      <c r="F455" s="88">
        <v>100000</v>
      </c>
    </row>
    <row r="456" spans="1:6" s="17" customFormat="1" ht="22.5">
      <c r="A456" s="7" t="s">
        <v>218</v>
      </c>
      <c r="B456" s="107" t="s">
        <v>217</v>
      </c>
      <c r="C456" s="102"/>
      <c r="D456" s="102"/>
      <c r="E456" s="102"/>
      <c r="F456" s="108">
        <f>F458</f>
        <v>1000000</v>
      </c>
    </row>
    <row r="457" spans="1:6" s="17" customFormat="1" ht="12.75">
      <c r="A457" s="16" t="s">
        <v>139</v>
      </c>
      <c r="B457" s="69" t="s">
        <v>138</v>
      </c>
      <c r="C457" s="109"/>
      <c r="D457" s="109"/>
      <c r="E457" s="109"/>
      <c r="F457" s="110">
        <f>F458</f>
        <v>1000000</v>
      </c>
    </row>
    <row r="458" spans="1:6" s="17" customFormat="1" ht="12.75">
      <c r="A458" s="93" t="s">
        <v>219</v>
      </c>
      <c r="B458" s="69" t="s">
        <v>137</v>
      </c>
      <c r="C458" s="56"/>
      <c r="D458" s="56"/>
      <c r="E458" s="56"/>
      <c r="F458" s="88">
        <f>F459</f>
        <v>1000000</v>
      </c>
    </row>
    <row r="459" spans="1:6" s="17" customFormat="1" ht="12.75">
      <c r="A459" s="58" t="s">
        <v>285</v>
      </c>
      <c r="B459" s="69" t="s">
        <v>137</v>
      </c>
      <c r="C459" s="56" t="s">
        <v>273</v>
      </c>
      <c r="D459" s="56" t="s">
        <v>459</v>
      </c>
      <c r="E459" s="56" t="s">
        <v>458</v>
      </c>
      <c r="F459" s="88">
        <v>1000000</v>
      </c>
    </row>
    <row r="460" spans="1:6" s="17" customFormat="1" ht="22.5">
      <c r="A460" s="111" t="s">
        <v>60</v>
      </c>
      <c r="B460" s="34" t="s">
        <v>59</v>
      </c>
      <c r="C460" s="112"/>
      <c r="D460" s="112"/>
      <c r="E460" s="112"/>
      <c r="F460" s="113">
        <f>F461</f>
        <v>3000</v>
      </c>
    </row>
    <row r="461" spans="1:6" s="17" customFormat="1" ht="12.75">
      <c r="A461" s="43" t="s">
        <v>62</v>
      </c>
      <c r="B461" s="40" t="s">
        <v>61</v>
      </c>
      <c r="C461" s="114"/>
      <c r="D461" s="114"/>
      <c r="E461" s="114"/>
      <c r="F461" s="115">
        <f>F462</f>
        <v>3000</v>
      </c>
    </row>
    <row r="462" spans="1:6" s="17" customFormat="1" ht="12.75">
      <c r="A462" s="43" t="s">
        <v>63</v>
      </c>
      <c r="B462" s="40" t="s">
        <v>61</v>
      </c>
      <c r="C462" s="10" t="s">
        <v>422</v>
      </c>
      <c r="D462" s="10" t="s">
        <v>457</v>
      </c>
      <c r="E462" s="10" t="s">
        <v>458</v>
      </c>
      <c r="F462" s="41">
        <v>3000</v>
      </c>
    </row>
    <row r="463" spans="1:6" s="17" customFormat="1" ht="12.75">
      <c r="A463" s="15" t="s">
        <v>245</v>
      </c>
      <c r="B463" s="116" t="s">
        <v>247</v>
      </c>
      <c r="C463" s="35"/>
      <c r="D463" s="35"/>
      <c r="E463" s="35"/>
      <c r="F463" s="117">
        <f>F464</f>
        <v>40000</v>
      </c>
    </row>
    <row r="464" spans="1:6" s="17" customFormat="1" ht="12.75">
      <c r="A464" s="11" t="s">
        <v>246</v>
      </c>
      <c r="B464" s="40" t="s">
        <v>248</v>
      </c>
      <c r="C464" s="10"/>
      <c r="D464" s="10"/>
      <c r="E464" s="10"/>
      <c r="F464" s="41">
        <f>F465</f>
        <v>40000</v>
      </c>
    </row>
    <row r="465" spans="1:6" s="17" customFormat="1" ht="12.75">
      <c r="A465" s="11" t="s">
        <v>397</v>
      </c>
      <c r="B465" s="40" t="s">
        <v>248</v>
      </c>
      <c r="C465" s="10" t="s">
        <v>477</v>
      </c>
      <c r="D465" s="10" t="s">
        <v>453</v>
      </c>
      <c r="E465" s="10" t="s">
        <v>470</v>
      </c>
      <c r="F465" s="131">
        <v>40000</v>
      </c>
    </row>
    <row r="466" spans="1:6" s="17" customFormat="1" ht="22.5">
      <c r="A466" s="15" t="s">
        <v>262</v>
      </c>
      <c r="B466" s="116" t="s">
        <v>260</v>
      </c>
      <c r="C466" s="35"/>
      <c r="D466" s="35"/>
      <c r="E466" s="35"/>
      <c r="F466" s="117">
        <f>F467</f>
        <v>600000</v>
      </c>
    </row>
    <row r="467" spans="1:6" s="17" customFormat="1" ht="22.5">
      <c r="A467" s="43" t="s">
        <v>193</v>
      </c>
      <c r="B467" s="40" t="s">
        <v>261</v>
      </c>
      <c r="C467" s="40"/>
      <c r="D467" s="40"/>
      <c r="E467" s="40"/>
      <c r="F467" s="41">
        <f>F468</f>
        <v>600000</v>
      </c>
    </row>
    <row r="468" spans="1:6" s="17" customFormat="1" ht="12.75">
      <c r="A468" s="43" t="s">
        <v>108</v>
      </c>
      <c r="B468" s="40" t="s">
        <v>261</v>
      </c>
      <c r="C468" s="40" t="s">
        <v>75</v>
      </c>
      <c r="D468" s="40" t="s">
        <v>464</v>
      </c>
      <c r="E468" s="40" t="s">
        <v>456</v>
      </c>
      <c r="F468" s="41">
        <v>600000</v>
      </c>
    </row>
    <row r="469" spans="1:6" s="17" customFormat="1" ht="12.75">
      <c r="A469" s="118" t="s">
        <v>295</v>
      </c>
      <c r="B469" s="34" t="s">
        <v>337</v>
      </c>
      <c r="C469" s="35"/>
      <c r="D469" s="35"/>
      <c r="E469" s="35"/>
      <c r="F469" s="36">
        <f>F583+F470+F474+F476+F478+F482+F485+F487+F489+F491+F493+F495+F497+F499+F501+F504+F534+F537+F539+F542+F544+F552+F556+F558+F560+F565+F567+F570+F572+F574+F578+F480</f>
        <v>235698516.12</v>
      </c>
    </row>
    <row r="470" spans="1:6" s="17" customFormat="1" ht="12.75">
      <c r="A470" s="96" t="s">
        <v>482</v>
      </c>
      <c r="B470" s="10" t="s">
        <v>5</v>
      </c>
      <c r="C470" s="10"/>
      <c r="D470" s="10"/>
      <c r="E470" s="10"/>
      <c r="F470" s="45">
        <f>SUM(F471:F473)</f>
        <v>834200</v>
      </c>
    </row>
    <row r="471" spans="1:6" s="17" customFormat="1" ht="12.75">
      <c r="A471" s="100" t="s">
        <v>376</v>
      </c>
      <c r="B471" s="44" t="s">
        <v>5</v>
      </c>
      <c r="C471" s="10" t="s">
        <v>474</v>
      </c>
      <c r="D471" s="10" t="s">
        <v>453</v>
      </c>
      <c r="E471" s="10" t="s">
        <v>457</v>
      </c>
      <c r="F471" s="83">
        <v>633000</v>
      </c>
    </row>
    <row r="472" spans="1:6" s="17" customFormat="1" ht="22.5">
      <c r="A472" s="100" t="s">
        <v>377</v>
      </c>
      <c r="B472" s="44" t="s">
        <v>5</v>
      </c>
      <c r="C472" s="10" t="s">
        <v>375</v>
      </c>
      <c r="D472" s="10" t="s">
        <v>453</v>
      </c>
      <c r="E472" s="10" t="s">
        <v>457</v>
      </c>
      <c r="F472" s="83">
        <v>191200</v>
      </c>
    </row>
    <row r="473" spans="1:6" s="17" customFormat="1" ht="12.75">
      <c r="A473" s="96" t="s">
        <v>396</v>
      </c>
      <c r="B473" s="44" t="s">
        <v>5</v>
      </c>
      <c r="C473" s="10" t="s">
        <v>477</v>
      </c>
      <c r="D473" s="10" t="s">
        <v>453</v>
      </c>
      <c r="E473" s="10" t="s">
        <v>457</v>
      </c>
      <c r="F473" s="83">
        <v>10000</v>
      </c>
    </row>
    <row r="474" spans="1:6" s="17" customFormat="1" ht="12.75">
      <c r="A474" s="43" t="s">
        <v>466</v>
      </c>
      <c r="B474" s="40" t="s">
        <v>64</v>
      </c>
      <c r="C474" s="10"/>
      <c r="D474" s="10"/>
      <c r="E474" s="10"/>
      <c r="F474" s="48">
        <f>F475</f>
        <v>500000</v>
      </c>
    </row>
    <row r="475" spans="1:6" s="17" customFormat="1" ht="12.75">
      <c r="A475" s="43" t="s">
        <v>396</v>
      </c>
      <c r="B475" s="40" t="s">
        <v>64</v>
      </c>
      <c r="C475" s="10" t="s">
        <v>477</v>
      </c>
      <c r="D475" s="10" t="s">
        <v>457</v>
      </c>
      <c r="E475" s="10" t="s">
        <v>460</v>
      </c>
      <c r="F475" s="41">
        <v>500000</v>
      </c>
    </row>
    <row r="476" spans="1:6" s="17" customFormat="1" ht="12.75">
      <c r="A476" s="54" t="s">
        <v>15</v>
      </c>
      <c r="B476" s="69" t="s">
        <v>13</v>
      </c>
      <c r="C476" s="56"/>
      <c r="D476" s="56"/>
      <c r="E476" s="56"/>
      <c r="F476" s="70">
        <f>F477</f>
        <v>1319567.6</v>
      </c>
    </row>
    <row r="477" spans="1:6" s="17" customFormat="1" ht="12.75">
      <c r="A477" s="58" t="s">
        <v>357</v>
      </c>
      <c r="B477" s="69" t="s">
        <v>13</v>
      </c>
      <c r="C477" s="56" t="s">
        <v>356</v>
      </c>
      <c r="D477" s="56" t="s">
        <v>453</v>
      </c>
      <c r="E477" s="56" t="s">
        <v>465</v>
      </c>
      <c r="F477" s="88">
        <v>1319567.6</v>
      </c>
    </row>
    <row r="478" spans="1:6" s="17" customFormat="1" ht="12.75">
      <c r="A478" s="54" t="s">
        <v>15</v>
      </c>
      <c r="B478" s="69" t="s">
        <v>14</v>
      </c>
      <c r="C478" s="56"/>
      <c r="D478" s="56"/>
      <c r="E478" s="56"/>
      <c r="F478" s="70">
        <f>F479</f>
        <v>3414975</v>
      </c>
    </row>
    <row r="479" spans="1:6" s="17" customFormat="1" ht="12.75">
      <c r="A479" s="58" t="s">
        <v>357</v>
      </c>
      <c r="B479" s="69" t="s">
        <v>14</v>
      </c>
      <c r="C479" s="56" t="s">
        <v>356</v>
      </c>
      <c r="D479" s="56" t="s">
        <v>453</v>
      </c>
      <c r="E479" s="56" t="s">
        <v>465</v>
      </c>
      <c r="F479" s="88">
        <v>3414975</v>
      </c>
    </row>
    <row r="480" spans="1:6" s="17" customFormat="1" ht="12.75">
      <c r="A480" s="19" t="s">
        <v>565</v>
      </c>
      <c r="B480" s="127" t="s">
        <v>563</v>
      </c>
      <c r="C480" s="129"/>
      <c r="D480" s="129"/>
      <c r="E480" s="129"/>
      <c r="F480" s="128">
        <f>F481</f>
        <v>98102.12</v>
      </c>
    </row>
    <row r="481" spans="1:6" s="17" customFormat="1" ht="12.75">
      <c r="A481" s="149" t="s">
        <v>566</v>
      </c>
      <c r="B481" s="127" t="s">
        <v>563</v>
      </c>
      <c r="C481" s="129" t="s">
        <v>564</v>
      </c>
      <c r="D481" s="129" t="s">
        <v>470</v>
      </c>
      <c r="E481" s="129" t="s">
        <v>453</v>
      </c>
      <c r="F481" s="128">
        <v>98102.12</v>
      </c>
    </row>
    <row r="482" spans="1:6" s="17" customFormat="1" ht="33.75">
      <c r="A482" s="120" t="s">
        <v>279</v>
      </c>
      <c r="B482" s="40" t="s">
        <v>40</v>
      </c>
      <c r="C482" s="10"/>
      <c r="D482" s="10"/>
      <c r="E482" s="10"/>
      <c r="F482" s="41">
        <f>F483+F484</f>
        <v>16896000</v>
      </c>
    </row>
    <row r="483" spans="1:6" s="17" customFormat="1" ht="12.75">
      <c r="A483" s="54" t="s">
        <v>275</v>
      </c>
      <c r="B483" s="69" t="s">
        <v>40</v>
      </c>
      <c r="C483" s="56" t="s">
        <v>273</v>
      </c>
      <c r="D483" s="56" t="s">
        <v>458</v>
      </c>
      <c r="E483" s="56" t="s">
        <v>454</v>
      </c>
      <c r="F483" s="88">
        <v>16296000</v>
      </c>
    </row>
    <row r="484" spans="1:6" s="17" customFormat="1" ht="12.75">
      <c r="A484" s="54" t="s">
        <v>275</v>
      </c>
      <c r="B484" s="69" t="s">
        <v>40</v>
      </c>
      <c r="C484" s="56" t="s">
        <v>273</v>
      </c>
      <c r="D484" s="56" t="s">
        <v>458</v>
      </c>
      <c r="E484" s="56" t="s">
        <v>458</v>
      </c>
      <c r="F484" s="88">
        <v>600000</v>
      </c>
    </row>
    <row r="485" spans="1:6" s="17" customFormat="1" ht="22.5">
      <c r="A485" s="58" t="s">
        <v>277</v>
      </c>
      <c r="B485" s="69" t="s">
        <v>37</v>
      </c>
      <c r="C485" s="56"/>
      <c r="D485" s="56"/>
      <c r="E485" s="56"/>
      <c r="F485" s="88">
        <f>F486</f>
        <v>31000000</v>
      </c>
    </row>
    <row r="486" spans="1:6" s="17" customFormat="1" ht="12.75">
      <c r="A486" s="54" t="s">
        <v>275</v>
      </c>
      <c r="B486" s="69" t="s">
        <v>37</v>
      </c>
      <c r="C486" s="56" t="s">
        <v>273</v>
      </c>
      <c r="D486" s="69" t="s">
        <v>457</v>
      </c>
      <c r="E486" s="69" t="s">
        <v>463</v>
      </c>
      <c r="F486" s="88">
        <v>31000000</v>
      </c>
    </row>
    <row r="487" spans="1:6" s="17" customFormat="1" ht="33.75">
      <c r="A487" s="121" t="s">
        <v>278</v>
      </c>
      <c r="B487" s="69" t="s">
        <v>39</v>
      </c>
      <c r="C487" s="56"/>
      <c r="D487" s="69"/>
      <c r="E487" s="69"/>
      <c r="F487" s="88">
        <f>F488</f>
        <v>1347469</v>
      </c>
    </row>
    <row r="488" spans="1:6" s="17" customFormat="1" ht="12.75">
      <c r="A488" s="54" t="s">
        <v>275</v>
      </c>
      <c r="B488" s="69" t="s">
        <v>39</v>
      </c>
      <c r="C488" s="56" t="s">
        <v>273</v>
      </c>
      <c r="D488" s="69" t="s">
        <v>458</v>
      </c>
      <c r="E488" s="69" t="s">
        <v>453</v>
      </c>
      <c r="F488" s="88">
        <v>1347469</v>
      </c>
    </row>
    <row r="489" spans="1:6" s="17" customFormat="1" ht="12.75">
      <c r="A489" s="58" t="s">
        <v>280</v>
      </c>
      <c r="B489" s="69" t="s">
        <v>43</v>
      </c>
      <c r="C489" s="56"/>
      <c r="D489" s="69"/>
      <c r="E489" s="69"/>
      <c r="F489" s="88">
        <f>F490</f>
        <v>12000000</v>
      </c>
    </row>
    <row r="490" spans="1:6" s="17" customFormat="1" ht="12.75">
      <c r="A490" s="54" t="s">
        <v>275</v>
      </c>
      <c r="B490" s="69" t="s">
        <v>43</v>
      </c>
      <c r="C490" s="56" t="s">
        <v>273</v>
      </c>
      <c r="D490" s="69" t="s">
        <v>458</v>
      </c>
      <c r="E490" s="69" t="s">
        <v>456</v>
      </c>
      <c r="F490" s="88">
        <v>12000000</v>
      </c>
    </row>
    <row r="491" spans="1:6" s="17" customFormat="1" ht="12.75" customHeight="1">
      <c r="A491" s="58" t="s">
        <v>281</v>
      </c>
      <c r="B491" s="69" t="s">
        <v>44</v>
      </c>
      <c r="C491" s="56"/>
      <c r="D491" s="69"/>
      <c r="E491" s="69"/>
      <c r="F491" s="88">
        <f>F492</f>
        <v>3000000</v>
      </c>
    </row>
    <row r="492" spans="1:6" s="17" customFormat="1" ht="12.75">
      <c r="A492" s="54" t="s">
        <v>275</v>
      </c>
      <c r="B492" s="69" t="s">
        <v>44</v>
      </c>
      <c r="C492" s="56" t="s">
        <v>273</v>
      </c>
      <c r="D492" s="69" t="s">
        <v>458</v>
      </c>
      <c r="E492" s="69" t="s">
        <v>456</v>
      </c>
      <c r="F492" s="88">
        <v>3000000</v>
      </c>
    </row>
    <row r="493" spans="1:6" s="17" customFormat="1" ht="22.5">
      <c r="A493" s="54" t="s">
        <v>274</v>
      </c>
      <c r="B493" s="69" t="s">
        <v>20</v>
      </c>
      <c r="C493" s="56"/>
      <c r="D493" s="56"/>
      <c r="E493" s="56"/>
      <c r="F493" s="88">
        <f>F494</f>
        <v>30000</v>
      </c>
    </row>
    <row r="494" spans="1:6" s="17" customFormat="1" ht="12.75">
      <c r="A494" s="54" t="s">
        <v>275</v>
      </c>
      <c r="B494" s="69" t="s">
        <v>20</v>
      </c>
      <c r="C494" s="56" t="s">
        <v>273</v>
      </c>
      <c r="D494" s="56" t="s">
        <v>453</v>
      </c>
      <c r="E494" s="56" t="s">
        <v>470</v>
      </c>
      <c r="F494" s="88">
        <v>30000</v>
      </c>
    </row>
    <row r="495" spans="1:6" s="17" customFormat="1" ht="22.5">
      <c r="A495" s="58" t="s">
        <v>276</v>
      </c>
      <c r="B495" s="69" t="s">
        <v>25</v>
      </c>
      <c r="C495" s="56"/>
      <c r="D495" s="56"/>
      <c r="E495" s="56"/>
      <c r="F495" s="88">
        <f>F496</f>
        <v>200000</v>
      </c>
    </row>
    <row r="496" spans="1:6" s="17" customFormat="1" ht="12.75">
      <c r="A496" s="54" t="s">
        <v>275</v>
      </c>
      <c r="B496" s="69" t="s">
        <v>25</v>
      </c>
      <c r="C496" s="56" t="s">
        <v>273</v>
      </c>
      <c r="D496" s="56" t="s">
        <v>456</v>
      </c>
      <c r="E496" s="56" t="s">
        <v>463</v>
      </c>
      <c r="F496" s="88">
        <v>200000</v>
      </c>
    </row>
    <row r="497" spans="1:6" s="17" customFormat="1" ht="12.75">
      <c r="A497" s="96" t="s">
        <v>341</v>
      </c>
      <c r="B497" s="69" t="s">
        <v>6</v>
      </c>
      <c r="C497" s="67"/>
      <c r="D497" s="56"/>
      <c r="E497" s="56"/>
      <c r="F497" s="68">
        <f>F498</f>
        <v>129900</v>
      </c>
    </row>
    <row r="498" spans="1:6" s="17" customFormat="1" ht="12.75">
      <c r="A498" s="96" t="s">
        <v>396</v>
      </c>
      <c r="B498" s="69" t="s">
        <v>6</v>
      </c>
      <c r="C498" s="67" t="s">
        <v>477</v>
      </c>
      <c r="D498" s="56" t="s">
        <v>453</v>
      </c>
      <c r="E498" s="56" t="s">
        <v>457</v>
      </c>
      <c r="F498" s="70">
        <v>129900</v>
      </c>
    </row>
    <row r="499" spans="1:6" s="17" customFormat="1" ht="12.75">
      <c r="A499" s="6" t="s">
        <v>11</v>
      </c>
      <c r="B499" s="67" t="s">
        <v>12</v>
      </c>
      <c r="C499" s="67"/>
      <c r="D499" s="56"/>
      <c r="E499" s="56"/>
      <c r="F499" s="122">
        <f>F500</f>
        <v>3875370</v>
      </c>
    </row>
    <row r="500" spans="1:6" s="17" customFormat="1" ht="12.75">
      <c r="A500" s="87" t="s">
        <v>568</v>
      </c>
      <c r="B500" s="67" t="s">
        <v>12</v>
      </c>
      <c r="C500" s="67" t="s">
        <v>567</v>
      </c>
      <c r="D500" s="56" t="s">
        <v>453</v>
      </c>
      <c r="E500" s="56" t="s">
        <v>462</v>
      </c>
      <c r="F500" s="122">
        <v>3875370</v>
      </c>
    </row>
    <row r="501" spans="1:6" s="80" customFormat="1" ht="12.75">
      <c r="A501" s="58" t="s">
        <v>455</v>
      </c>
      <c r="B501" s="67" t="s">
        <v>4</v>
      </c>
      <c r="C501" s="67"/>
      <c r="D501" s="56"/>
      <c r="E501" s="56"/>
      <c r="F501" s="150">
        <f>F502+F503</f>
        <v>2052206</v>
      </c>
    </row>
    <row r="502" spans="1:6" s="80" customFormat="1" ht="12.75">
      <c r="A502" s="100" t="s">
        <v>376</v>
      </c>
      <c r="B502" s="67" t="s">
        <v>4</v>
      </c>
      <c r="C502" s="56" t="s">
        <v>474</v>
      </c>
      <c r="D502" s="56" t="s">
        <v>453</v>
      </c>
      <c r="E502" s="56" t="s">
        <v>454</v>
      </c>
      <c r="F502" s="68">
        <v>1576195</v>
      </c>
    </row>
    <row r="503" spans="1:6" s="80" customFormat="1" ht="22.5">
      <c r="A503" s="100" t="s">
        <v>377</v>
      </c>
      <c r="B503" s="67" t="s">
        <v>4</v>
      </c>
      <c r="C503" s="56" t="s">
        <v>375</v>
      </c>
      <c r="D503" s="56" t="s">
        <v>453</v>
      </c>
      <c r="E503" s="56" t="s">
        <v>454</v>
      </c>
      <c r="F503" s="68">
        <v>476011</v>
      </c>
    </row>
    <row r="504" spans="1:6" s="80" customFormat="1" ht="12.75">
      <c r="A504" s="11" t="s">
        <v>286</v>
      </c>
      <c r="B504" s="40" t="s">
        <v>7</v>
      </c>
      <c r="C504" s="44"/>
      <c r="D504" s="10"/>
      <c r="E504" s="10"/>
      <c r="F504" s="48">
        <f>SUM(F505:F533)</f>
        <v>91044125.4</v>
      </c>
    </row>
    <row r="505" spans="1:6" s="80" customFormat="1" ht="12.75">
      <c r="A505" s="42" t="s">
        <v>376</v>
      </c>
      <c r="B505" s="40" t="s">
        <v>7</v>
      </c>
      <c r="C505" s="40" t="s">
        <v>474</v>
      </c>
      <c r="D505" s="40" t="s">
        <v>453</v>
      </c>
      <c r="E505" s="40" t="s">
        <v>456</v>
      </c>
      <c r="F505" s="41">
        <v>1444930</v>
      </c>
    </row>
    <row r="506" spans="1:6" s="80" customFormat="1" ht="12.75">
      <c r="A506" s="5" t="s">
        <v>475</v>
      </c>
      <c r="B506" s="69" t="s">
        <v>7</v>
      </c>
      <c r="C506" s="69" t="s">
        <v>476</v>
      </c>
      <c r="D506" s="69" t="s">
        <v>453</v>
      </c>
      <c r="E506" s="69" t="s">
        <v>456</v>
      </c>
      <c r="F506" s="88">
        <v>8190</v>
      </c>
    </row>
    <row r="507" spans="1:6" s="80" customFormat="1" ht="22.5">
      <c r="A507" s="5" t="s">
        <v>388</v>
      </c>
      <c r="B507" s="69" t="s">
        <v>7</v>
      </c>
      <c r="C507" s="69" t="s">
        <v>389</v>
      </c>
      <c r="D507" s="69" t="s">
        <v>453</v>
      </c>
      <c r="E507" s="69" t="s">
        <v>456</v>
      </c>
      <c r="F507" s="88">
        <v>42000</v>
      </c>
    </row>
    <row r="508" spans="1:6" s="80" customFormat="1" ht="22.5">
      <c r="A508" s="93" t="s">
        <v>377</v>
      </c>
      <c r="B508" s="69" t="s">
        <v>7</v>
      </c>
      <c r="C508" s="69" t="s">
        <v>375</v>
      </c>
      <c r="D508" s="69" t="s">
        <v>453</v>
      </c>
      <c r="E508" s="69" t="s">
        <v>456</v>
      </c>
      <c r="F508" s="88">
        <v>436368</v>
      </c>
    </row>
    <row r="509" spans="1:6" s="80" customFormat="1" ht="12.75">
      <c r="A509" s="58" t="s">
        <v>501</v>
      </c>
      <c r="B509" s="69" t="s">
        <v>7</v>
      </c>
      <c r="C509" s="69" t="s">
        <v>500</v>
      </c>
      <c r="D509" s="69" t="s">
        <v>453</v>
      </c>
      <c r="E509" s="69" t="s">
        <v>456</v>
      </c>
      <c r="F509" s="88">
        <v>150000</v>
      </c>
    </row>
    <row r="510" spans="1:6" s="80" customFormat="1" ht="12.75">
      <c r="A510" s="58" t="s">
        <v>396</v>
      </c>
      <c r="B510" s="69" t="s">
        <v>7</v>
      </c>
      <c r="C510" s="69" t="s">
        <v>477</v>
      </c>
      <c r="D510" s="69" t="s">
        <v>453</v>
      </c>
      <c r="E510" s="69" t="s">
        <v>456</v>
      </c>
      <c r="F510" s="88">
        <v>700000</v>
      </c>
    </row>
    <row r="511" spans="1:6" s="80" customFormat="1" ht="12.75">
      <c r="A511" s="58" t="s">
        <v>8</v>
      </c>
      <c r="B511" s="69" t="s">
        <v>7</v>
      </c>
      <c r="C511" s="69" t="s">
        <v>480</v>
      </c>
      <c r="D511" s="69" t="s">
        <v>453</v>
      </c>
      <c r="E511" s="69" t="s">
        <v>456</v>
      </c>
      <c r="F511" s="88">
        <v>42000</v>
      </c>
    </row>
    <row r="512" spans="1:6" s="80" customFormat="1" ht="12.75">
      <c r="A512" s="100" t="s">
        <v>376</v>
      </c>
      <c r="B512" s="69" t="s">
        <v>7</v>
      </c>
      <c r="C512" s="56" t="s">
        <v>474</v>
      </c>
      <c r="D512" s="56" t="s">
        <v>453</v>
      </c>
      <c r="E512" s="56" t="s">
        <v>457</v>
      </c>
      <c r="F512" s="150">
        <v>39919281</v>
      </c>
    </row>
    <row r="513" spans="1:6" s="80" customFormat="1" ht="12.75">
      <c r="A513" s="96" t="s">
        <v>475</v>
      </c>
      <c r="B513" s="69" t="s">
        <v>7</v>
      </c>
      <c r="C513" s="56" t="s">
        <v>476</v>
      </c>
      <c r="D513" s="56" t="s">
        <v>453</v>
      </c>
      <c r="E513" s="56" t="s">
        <v>457</v>
      </c>
      <c r="F513" s="150">
        <v>400000</v>
      </c>
    </row>
    <row r="514" spans="1:6" s="80" customFormat="1" ht="22.5">
      <c r="A514" s="100" t="s">
        <v>377</v>
      </c>
      <c r="B514" s="69" t="s">
        <v>7</v>
      </c>
      <c r="C514" s="56" t="s">
        <v>375</v>
      </c>
      <c r="D514" s="56" t="s">
        <v>453</v>
      </c>
      <c r="E514" s="56" t="s">
        <v>457</v>
      </c>
      <c r="F514" s="150">
        <v>12055586</v>
      </c>
    </row>
    <row r="515" spans="1:6" s="80" customFormat="1" ht="12.75">
      <c r="A515" s="43" t="s">
        <v>501</v>
      </c>
      <c r="B515" s="69" t="s">
        <v>7</v>
      </c>
      <c r="C515" s="56" t="s">
        <v>500</v>
      </c>
      <c r="D515" s="56" t="s">
        <v>453</v>
      </c>
      <c r="E515" s="56" t="s">
        <v>457</v>
      </c>
      <c r="F515" s="150">
        <v>1500000</v>
      </c>
    </row>
    <row r="516" spans="1:6" s="80" customFormat="1" ht="12.75">
      <c r="A516" s="58" t="s">
        <v>396</v>
      </c>
      <c r="B516" s="69" t="s">
        <v>7</v>
      </c>
      <c r="C516" s="69" t="s">
        <v>477</v>
      </c>
      <c r="D516" s="56" t="s">
        <v>453</v>
      </c>
      <c r="E516" s="56" t="s">
        <v>457</v>
      </c>
      <c r="F516" s="151">
        <f>14570000+600000-40000</f>
        <v>15130000</v>
      </c>
    </row>
    <row r="517" spans="1:6" s="80" customFormat="1" ht="12.75">
      <c r="A517" s="58" t="s">
        <v>481</v>
      </c>
      <c r="B517" s="69" t="s">
        <v>7</v>
      </c>
      <c r="C517" s="69" t="s">
        <v>478</v>
      </c>
      <c r="D517" s="56" t="s">
        <v>453</v>
      </c>
      <c r="E517" s="56" t="s">
        <v>457</v>
      </c>
      <c r="F517" s="150">
        <v>350000</v>
      </c>
    </row>
    <row r="518" spans="1:6" s="80" customFormat="1" ht="12.75">
      <c r="A518" s="58" t="s">
        <v>8</v>
      </c>
      <c r="B518" s="69" t="s">
        <v>7</v>
      </c>
      <c r="C518" s="69" t="s">
        <v>480</v>
      </c>
      <c r="D518" s="56" t="s">
        <v>453</v>
      </c>
      <c r="E518" s="56" t="s">
        <v>457</v>
      </c>
      <c r="F518" s="150">
        <v>80000</v>
      </c>
    </row>
    <row r="519" spans="1:6" s="80" customFormat="1" ht="12.75">
      <c r="A519" s="93" t="s">
        <v>376</v>
      </c>
      <c r="B519" s="69" t="s">
        <v>7</v>
      </c>
      <c r="C519" s="69" t="s">
        <v>474</v>
      </c>
      <c r="D519" s="69" t="s">
        <v>453</v>
      </c>
      <c r="E519" s="69" t="s">
        <v>459</v>
      </c>
      <c r="F519" s="88">
        <v>1762220</v>
      </c>
    </row>
    <row r="520" spans="1:6" s="80" customFormat="1" ht="12.75">
      <c r="A520" s="58" t="s">
        <v>475</v>
      </c>
      <c r="B520" s="69" t="s">
        <v>7</v>
      </c>
      <c r="C520" s="69" t="s">
        <v>476</v>
      </c>
      <c r="D520" s="69" t="s">
        <v>453</v>
      </c>
      <c r="E520" s="69" t="s">
        <v>459</v>
      </c>
      <c r="F520" s="88">
        <v>2000</v>
      </c>
    </row>
    <row r="521" spans="1:6" s="80" customFormat="1" ht="22.5">
      <c r="A521" s="93" t="s">
        <v>377</v>
      </c>
      <c r="B521" s="69" t="s">
        <v>7</v>
      </c>
      <c r="C521" s="69" t="s">
        <v>375</v>
      </c>
      <c r="D521" s="69" t="s">
        <v>453</v>
      </c>
      <c r="E521" s="69" t="s">
        <v>459</v>
      </c>
      <c r="F521" s="88">
        <v>532191</v>
      </c>
    </row>
    <row r="522" spans="1:6" s="80" customFormat="1" ht="12.75">
      <c r="A522" s="58" t="s">
        <v>501</v>
      </c>
      <c r="B522" s="69" t="s">
        <v>7</v>
      </c>
      <c r="C522" s="69" t="s">
        <v>500</v>
      </c>
      <c r="D522" s="69" t="s">
        <v>453</v>
      </c>
      <c r="E522" s="69" t="s">
        <v>459</v>
      </c>
      <c r="F522" s="88">
        <v>53967</v>
      </c>
    </row>
    <row r="523" spans="1:6" s="80" customFormat="1" ht="12.75">
      <c r="A523" s="58" t="s">
        <v>396</v>
      </c>
      <c r="B523" s="69" t="s">
        <v>7</v>
      </c>
      <c r="C523" s="69" t="s">
        <v>477</v>
      </c>
      <c r="D523" s="69" t="s">
        <v>453</v>
      </c>
      <c r="E523" s="69" t="s">
        <v>459</v>
      </c>
      <c r="F523" s="88">
        <v>114884</v>
      </c>
    </row>
    <row r="524" spans="1:6" s="80" customFormat="1" ht="12.75">
      <c r="A524" s="58" t="s">
        <v>8</v>
      </c>
      <c r="B524" s="69" t="s">
        <v>7</v>
      </c>
      <c r="C524" s="69" t="s">
        <v>480</v>
      </c>
      <c r="D524" s="69" t="s">
        <v>453</v>
      </c>
      <c r="E524" s="69" t="s">
        <v>459</v>
      </c>
      <c r="F524" s="88">
        <v>750</v>
      </c>
    </row>
    <row r="525" spans="1:6" s="80" customFormat="1" ht="12.75">
      <c r="A525" s="58" t="s">
        <v>396</v>
      </c>
      <c r="B525" s="69" t="s">
        <v>7</v>
      </c>
      <c r="C525" s="69" t="s">
        <v>477</v>
      </c>
      <c r="D525" s="56" t="s">
        <v>453</v>
      </c>
      <c r="E525" s="56" t="s">
        <v>470</v>
      </c>
      <c r="F525" s="88">
        <v>700000</v>
      </c>
    </row>
    <row r="526" spans="1:6" s="80" customFormat="1" ht="12.75">
      <c r="A526" s="58" t="s">
        <v>570</v>
      </c>
      <c r="B526" s="69" t="s">
        <v>7</v>
      </c>
      <c r="C526" s="69" t="s">
        <v>569</v>
      </c>
      <c r="D526" s="56" t="s">
        <v>453</v>
      </c>
      <c r="E526" s="56" t="s">
        <v>470</v>
      </c>
      <c r="F526" s="88">
        <v>1149360.4</v>
      </c>
    </row>
    <row r="527" spans="1:6" s="80" customFormat="1" ht="12.75">
      <c r="A527" s="43" t="s">
        <v>8</v>
      </c>
      <c r="B527" s="40" t="s">
        <v>7</v>
      </c>
      <c r="C527" s="40" t="s">
        <v>480</v>
      </c>
      <c r="D527" s="10" t="s">
        <v>453</v>
      </c>
      <c r="E527" s="10" t="s">
        <v>470</v>
      </c>
      <c r="F527" s="41">
        <v>67950</v>
      </c>
    </row>
    <row r="528" spans="1:6" s="80" customFormat="1" ht="12.75">
      <c r="A528" s="42" t="s">
        <v>376</v>
      </c>
      <c r="B528" s="40" t="s">
        <v>7</v>
      </c>
      <c r="C528" s="40" t="s">
        <v>474</v>
      </c>
      <c r="D528" s="40" t="s">
        <v>457</v>
      </c>
      <c r="E528" s="40" t="s">
        <v>460</v>
      </c>
      <c r="F528" s="41">
        <f>10224676-184432</f>
        <v>10040244</v>
      </c>
    </row>
    <row r="529" spans="1:6" s="80" customFormat="1" ht="12.75">
      <c r="A529" s="43" t="s">
        <v>475</v>
      </c>
      <c r="B529" s="40" t="s">
        <v>7</v>
      </c>
      <c r="C529" s="40" t="s">
        <v>476</v>
      </c>
      <c r="D529" s="40" t="s">
        <v>457</v>
      </c>
      <c r="E529" s="40" t="s">
        <v>460</v>
      </c>
      <c r="F529" s="41">
        <v>8000</v>
      </c>
    </row>
    <row r="530" spans="1:6" s="80" customFormat="1" ht="22.5">
      <c r="A530" s="42" t="s">
        <v>377</v>
      </c>
      <c r="B530" s="40" t="s">
        <v>7</v>
      </c>
      <c r="C530" s="40" t="s">
        <v>375</v>
      </c>
      <c r="D530" s="40" t="s">
        <v>457</v>
      </c>
      <c r="E530" s="40" t="s">
        <v>460</v>
      </c>
      <c r="F530" s="41">
        <f>3087852-55698</f>
        <v>3032154</v>
      </c>
    </row>
    <row r="531" spans="1:6" s="80" customFormat="1" ht="12.75">
      <c r="A531" s="43" t="s">
        <v>501</v>
      </c>
      <c r="B531" s="40" t="s">
        <v>7</v>
      </c>
      <c r="C531" s="40" t="s">
        <v>500</v>
      </c>
      <c r="D531" s="40" t="s">
        <v>457</v>
      </c>
      <c r="E531" s="40" t="s">
        <v>460</v>
      </c>
      <c r="F531" s="41">
        <v>300000</v>
      </c>
    </row>
    <row r="532" spans="1:6" s="80" customFormat="1" ht="12.75">
      <c r="A532" s="43" t="s">
        <v>396</v>
      </c>
      <c r="B532" s="40" t="s">
        <v>7</v>
      </c>
      <c r="C532" s="40" t="s">
        <v>477</v>
      </c>
      <c r="D532" s="40" t="s">
        <v>457</v>
      </c>
      <c r="E532" s="40" t="s">
        <v>460</v>
      </c>
      <c r="F532" s="41">
        <v>950000</v>
      </c>
    </row>
    <row r="533" spans="1:6" s="80" customFormat="1" ht="12.75">
      <c r="A533" s="43" t="s">
        <v>8</v>
      </c>
      <c r="B533" s="40" t="s">
        <v>7</v>
      </c>
      <c r="C533" s="40" t="s">
        <v>480</v>
      </c>
      <c r="D533" s="40" t="s">
        <v>457</v>
      </c>
      <c r="E533" s="40" t="s">
        <v>460</v>
      </c>
      <c r="F533" s="41">
        <v>72050</v>
      </c>
    </row>
    <row r="534" spans="1:6" s="80" customFormat="1" ht="12.75">
      <c r="A534" s="58" t="s">
        <v>467</v>
      </c>
      <c r="B534" s="69" t="s">
        <v>94</v>
      </c>
      <c r="C534" s="69"/>
      <c r="D534" s="69"/>
      <c r="E534" s="69"/>
      <c r="F534" s="88">
        <f>F535+F536</f>
        <v>1636597</v>
      </c>
    </row>
    <row r="535" spans="1:6" s="80" customFormat="1" ht="12.75">
      <c r="A535" s="93" t="s">
        <v>376</v>
      </c>
      <c r="B535" s="69" t="s">
        <v>94</v>
      </c>
      <c r="C535" s="69" t="s">
        <v>474</v>
      </c>
      <c r="D535" s="69" t="s">
        <v>453</v>
      </c>
      <c r="E535" s="69" t="s">
        <v>456</v>
      </c>
      <c r="F535" s="88">
        <v>1256987</v>
      </c>
    </row>
    <row r="536" spans="1:6" s="80" customFormat="1" ht="22.5">
      <c r="A536" s="93" t="s">
        <v>377</v>
      </c>
      <c r="B536" s="69" t="s">
        <v>94</v>
      </c>
      <c r="C536" s="69" t="s">
        <v>375</v>
      </c>
      <c r="D536" s="69" t="s">
        <v>453</v>
      </c>
      <c r="E536" s="69" t="s">
        <v>456</v>
      </c>
      <c r="F536" s="88">
        <v>379610</v>
      </c>
    </row>
    <row r="537" spans="1:6" s="80" customFormat="1" ht="12.75">
      <c r="A537" s="5" t="s">
        <v>510</v>
      </c>
      <c r="B537" s="69" t="s">
        <v>95</v>
      </c>
      <c r="C537" s="69"/>
      <c r="D537" s="69"/>
      <c r="E537" s="69"/>
      <c r="F537" s="88">
        <f>F538</f>
        <v>1470000</v>
      </c>
    </row>
    <row r="538" spans="1:6" s="80" customFormat="1" ht="12.75">
      <c r="A538" s="58" t="s">
        <v>396</v>
      </c>
      <c r="B538" s="69" t="s">
        <v>95</v>
      </c>
      <c r="C538" s="69" t="s">
        <v>477</v>
      </c>
      <c r="D538" s="69" t="s">
        <v>453</v>
      </c>
      <c r="E538" s="69" t="s">
        <v>470</v>
      </c>
      <c r="F538" s="88">
        <v>1470000</v>
      </c>
    </row>
    <row r="539" spans="1:6" s="80" customFormat="1" ht="12.75">
      <c r="A539" s="43" t="s">
        <v>77</v>
      </c>
      <c r="B539" s="40" t="s">
        <v>76</v>
      </c>
      <c r="C539" s="40"/>
      <c r="D539" s="40"/>
      <c r="E539" s="40"/>
      <c r="F539" s="41">
        <f>F540+F541</f>
        <v>1221827</v>
      </c>
    </row>
    <row r="540" spans="1:6" s="80" customFormat="1" ht="12.75">
      <c r="A540" s="42" t="s">
        <v>376</v>
      </c>
      <c r="B540" s="40" t="s">
        <v>76</v>
      </c>
      <c r="C540" s="40" t="s">
        <v>474</v>
      </c>
      <c r="D540" s="40" t="s">
        <v>453</v>
      </c>
      <c r="E540" s="40" t="s">
        <v>459</v>
      </c>
      <c r="F540" s="41">
        <v>938423</v>
      </c>
    </row>
    <row r="541" spans="1:6" s="80" customFormat="1" ht="22.5">
      <c r="A541" s="42" t="s">
        <v>377</v>
      </c>
      <c r="B541" s="40" t="s">
        <v>76</v>
      </c>
      <c r="C541" s="40" t="s">
        <v>375</v>
      </c>
      <c r="D541" s="40" t="s">
        <v>453</v>
      </c>
      <c r="E541" s="40" t="s">
        <v>459</v>
      </c>
      <c r="F541" s="41">
        <v>283404</v>
      </c>
    </row>
    <row r="542" spans="1:6" s="124" customFormat="1" ht="12.75">
      <c r="A542" s="123" t="s">
        <v>511</v>
      </c>
      <c r="B542" s="67" t="s">
        <v>21</v>
      </c>
      <c r="C542" s="67"/>
      <c r="D542" s="56"/>
      <c r="E542" s="56"/>
      <c r="F542" s="68">
        <f>F543</f>
        <v>1020000</v>
      </c>
    </row>
    <row r="543" spans="1:6" s="124" customFormat="1" ht="12.75">
      <c r="A543" s="91" t="s">
        <v>484</v>
      </c>
      <c r="B543" s="67" t="s">
        <v>21</v>
      </c>
      <c r="C543" s="67" t="s">
        <v>483</v>
      </c>
      <c r="D543" s="56" t="s">
        <v>453</v>
      </c>
      <c r="E543" s="56" t="s">
        <v>470</v>
      </c>
      <c r="F543" s="68">
        <f>800000+220000</f>
        <v>1020000</v>
      </c>
    </row>
    <row r="544" spans="1:6" s="124" customFormat="1" ht="12.75">
      <c r="A544" s="54" t="s">
        <v>272</v>
      </c>
      <c r="B544" s="69" t="s">
        <v>22</v>
      </c>
      <c r="C544" s="67"/>
      <c r="D544" s="56"/>
      <c r="E544" s="56"/>
      <c r="F544" s="68">
        <f>SUM(F545:F551)</f>
        <v>14782977</v>
      </c>
    </row>
    <row r="545" spans="1:6" s="124" customFormat="1" ht="12.75">
      <c r="A545" s="93" t="s">
        <v>444</v>
      </c>
      <c r="B545" s="69" t="s">
        <v>22</v>
      </c>
      <c r="C545" s="69" t="s">
        <v>489</v>
      </c>
      <c r="D545" s="69" t="s">
        <v>453</v>
      </c>
      <c r="E545" s="69" t="s">
        <v>470</v>
      </c>
      <c r="F545" s="88">
        <v>10384721</v>
      </c>
    </row>
    <row r="546" spans="1:6" s="124" customFormat="1" ht="12.75">
      <c r="A546" s="93" t="s">
        <v>23</v>
      </c>
      <c r="B546" s="69" t="s">
        <v>22</v>
      </c>
      <c r="C546" s="69" t="s">
        <v>490</v>
      </c>
      <c r="D546" s="69" t="s">
        <v>453</v>
      </c>
      <c r="E546" s="69" t="s">
        <v>470</v>
      </c>
      <c r="F546" s="88">
        <v>2070</v>
      </c>
    </row>
    <row r="547" spans="1:6" s="124" customFormat="1" ht="22.5">
      <c r="A547" s="93" t="s">
        <v>445</v>
      </c>
      <c r="B547" s="69" t="s">
        <v>22</v>
      </c>
      <c r="C547" s="69" t="s">
        <v>443</v>
      </c>
      <c r="D547" s="69" t="s">
        <v>453</v>
      </c>
      <c r="E547" s="69" t="s">
        <v>470</v>
      </c>
      <c r="F547" s="88">
        <v>3136186</v>
      </c>
    </row>
    <row r="548" spans="1:6" s="124" customFormat="1" ht="12.75">
      <c r="A548" s="58" t="s">
        <v>501</v>
      </c>
      <c r="B548" s="69" t="s">
        <v>22</v>
      </c>
      <c r="C548" s="69" t="s">
        <v>500</v>
      </c>
      <c r="D548" s="69" t="s">
        <v>453</v>
      </c>
      <c r="E548" s="69" t="s">
        <v>470</v>
      </c>
      <c r="F548" s="88">
        <v>450000</v>
      </c>
    </row>
    <row r="549" spans="1:6" s="124" customFormat="1" ht="12.75">
      <c r="A549" s="58" t="s">
        <v>396</v>
      </c>
      <c r="B549" s="69" t="s">
        <v>22</v>
      </c>
      <c r="C549" s="69" t="s">
        <v>477</v>
      </c>
      <c r="D549" s="69" t="s">
        <v>453</v>
      </c>
      <c r="E549" s="69" t="s">
        <v>470</v>
      </c>
      <c r="F549" s="88">
        <v>800000</v>
      </c>
    </row>
    <row r="550" spans="1:6" s="124" customFormat="1" ht="12.75">
      <c r="A550" s="54" t="s">
        <v>481</v>
      </c>
      <c r="B550" s="69" t="s">
        <v>22</v>
      </c>
      <c r="C550" s="69" t="s">
        <v>478</v>
      </c>
      <c r="D550" s="69" t="s">
        <v>453</v>
      </c>
      <c r="E550" s="69" t="s">
        <v>470</v>
      </c>
      <c r="F550" s="88">
        <v>5000</v>
      </c>
    </row>
    <row r="551" spans="1:6" s="124" customFormat="1" ht="12.75">
      <c r="A551" s="43" t="s">
        <v>8</v>
      </c>
      <c r="B551" s="40" t="s">
        <v>22</v>
      </c>
      <c r="C551" s="40" t="s">
        <v>480</v>
      </c>
      <c r="D551" s="40" t="s">
        <v>453</v>
      </c>
      <c r="E551" s="40" t="s">
        <v>470</v>
      </c>
      <c r="F551" s="41">
        <v>5000</v>
      </c>
    </row>
    <row r="552" spans="1:6" s="124" customFormat="1" ht="12.75">
      <c r="A552" s="43" t="s">
        <v>67</v>
      </c>
      <c r="B552" s="47" t="s">
        <v>66</v>
      </c>
      <c r="C552" s="40"/>
      <c r="D552" s="40"/>
      <c r="E552" s="40"/>
      <c r="F552" s="41">
        <f>F553+F554+F555</f>
        <v>800000</v>
      </c>
    </row>
    <row r="553" spans="1:6" s="124" customFormat="1" ht="12.75">
      <c r="A553" s="43" t="s">
        <v>396</v>
      </c>
      <c r="B553" s="47" t="s">
        <v>66</v>
      </c>
      <c r="C553" s="40" t="s">
        <v>477</v>
      </c>
      <c r="D553" s="47" t="s">
        <v>458</v>
      </c>
      <c r="E553" s="47" t="s">
        <v>453</v>
      </c>
      <c r="F553" s="41">
        <v>100000</v>
      </c>
    </row>
    <row r="554" spans="1:6" s="124" customFormat="1" ht="12.75">
      <c r="A554" s="43" t="s">
        <v>396</v>
      </c>
      <c r="B554" s="47" t="s">
        <v>66</v>
      </c>
      <c r="C554" s="40" t="s">
        <v>477</v>
      </c>
      <c r="D554" s="47" t="s">
        <v>458</v>
      </c>
      <c r="E554" s="47" t="s">
        <v>454</v>
      </c>
      <c r="F554" s="41">
        <v>450000</v>
      </c>
    </row>
    <row r="555" spans="1:6" s="124" customFormat="1" ht="12.75">
      <c r="A555" s="43" t="s">
        <v>396</v>
      </c>
      <c r="B555" s="47" t="s">
        <v>236</v>
      </c>
      <c r="C555" s="40" t="s">
        <v>477</v>
      </c>
      <c r="D555" s="47" t="s">
        <v>458</v>
      </c>
      <c r="E555" s="47" t="s">
        <v>453</v>
      </c>
      <c r="F555" s="41">
        <v>250000</v>
      </c>
    </row>
    <row r="556" spans="1:6" s="124" customFormat="1" ht="22.5">
      <c r="A556" s="43" t="s">
        <v>472</v>
      </c>
      <c r="B556" s="40" t="s">
        <v>73</v>
      </c>
      <c r="C556" s="40"/>
      <c r="D556" s="47"/>
      <c r="E556" s="47"/>
      <c r="F556" s="41">
        <f>F557</f>
        <v>2400000</v>
      </c>
    </row>
    <row r="557" spans="1:6" s="124" customFormat="1" ht="12.75">
      <c r="A557" s="8" t="s">
        <v>74</v>
      </c>
      <c r="B557" s="44" t="s">
        <v>73</v>
      </c>
      <c r="C557" s="44" t="s">
        <v>75</v>
      </c>
      <c r="D557" s="61" t="s">
        <v>460</v>
      </c>
      <c r="E557" s="61" t="s">
        <v>454</v>
      </c>
      <c r="F557" s="41">
        <v>2400000</v>
      </c>
    </row>
    <row r="558" spans="1:6" s="124" customFormat="1" ht="22.5">
      <c r="A558" s="100" t="s">
        <v>387</v>
      </c>
      <c r="B558" s="66" t="s">
        <v>10</v>
      </c>
      <c r="C558" s="67"/>
      <c r="D558" s="56"/>
      <c r="E558" s="56"/>
      <c r="F558" s="68">
        <f>F559</f>
        <v>7000</v>
      </c>
    </row>
    <row r="559" spans="1:6" s="124" customFormat="1" ht="22.5">
      <c r="A559" s="87" t="s">
        <v>388</v>
      </c>
      <c r="B559" s="66" t="s">
        <v>10</v>
      </c>
      <c r="C559" s="67" t="s">
        <v>389</v>
      </c>
      <c r="D559" s="56" t="s">
        <v>453</v>
      </c>
      <c r="E559" s="56" t="s">
        <v>458</v>
      </c>
      <c r="F559" s="70">
        <v>7000</v>
      </c>
    </row>
    <row r="560" spans="1:6" ht="12.75">
      <c r="A560" s="87" t="s">
        <v>504</v>
      </c>
      <c r="B560" s="69" t="s">
        <v>24</v>
      </c>
      <c r="C560" s="67"/>
      <c r="D560" s="67"/>
      <c r="E560" s="67"/>
      <c r="F560" s="68">
        <f>SUM(F561:F564)</f>
        <v>2336200</v>
      </c>
    </row>
    <row r="561" spans="1:6" s="17" customFormat="1" ht="12.75">
      <c r="A561" s="100" t="s">
        <v>376</v>
      </c>
      <c r="B561" s="69" t="s">
        <v>24</v>
      </c>
      <c r="C561" s="67" t="s">
        <v>474</v>
      </c>
      <c r="D561" s="56" t="s">
        <v>456</v>
      </c>
      <c r="E561" s="56" t="s">
        <v>457</v>
      </c>
      <c r="F561" s="70">
        <v>1779000</v>
      </c>
    </row>
    <row r="562" spans="1:6" s="17" customFormat="1" ht="12.75">
      <c r="A562" s="100" t="s">
        <v>475</v>
      </c>
      <c r="B562" s="69" t="s">
        <v>24</v>
      </c>
      <c r="C562" s="67" t="s">
        <v>476</v>
      </c>
      <c r="D562" s="56" t="s">
        <v>456</v>
      </c>
      <c r="E562" s="56" t="s">
        <v>457</v>
      </c>
      <c r="F562" s="70">
        <v>2000</v>
      </c>
    </row>
    <row r="563" spans="1:6" s="17" customFormat="1" ht="22.5">
      <c r="A563" s="100" t="s">
        <v>377</v>
      </c>
      <c r="B563" s="69" t="s">
        <v>24</v>
      </c>
      <c r="C563" s="67" t="s">
        <v>375</v>
      </c>
      <c r="D563" s="56" t="s">
        <v>456</v>
      </c>
      <c r="E563" s="56" t="s">
        <v>457</v>
      </c>
      <c r="F563" s="70">
        <v>520000</v>
      </c>
    </row>
    <row r="564" spans="1:6" s="17" customFormat="1" ht="12.75">
      <c r="A564" s="96" t="s">
        <v>396</v>
      </c>
      <c r="B564" s="69" t="s">
        <v>24</v>
      </c>
      <c r="C564" s="67" t="s">
        <v>477</v>
      </c>
      <c r="D564" s="56" t="s">
        <v>456</v>
      </c>
      <c r="E564" s="56" t="s">
        <v>457</v>
      </c>
      <c r="F564" s="70">
        <v>35200</v>
      </c>
    </row>
    <row r="565" spans="1:6" s="17" customFormat="1" ht="12.75">
      <c r="A565" s="54" t="s">
        <v>473</v>
      </c>
      <c r="B565" s="69" t="s">
        <v>50</v>
      </c>
      <c r="C565" s="67"/>
      <c r="D565" s="56"/>
      <c r="E565" s="56"/>
      <c r="F565" s="70">
        <f>F566</f>
        <v>100000</v>
      </c>
    </row>
    <row r="566" spans="1:6" s="17" customFormat="1" ht="12.75">
      <c r="A566" s="58" t="s">
        <v>396</v>
      </c>
      <c r="B566" s="69" t="s">
        <v>50</v>
      </c>
      <c r="C566" s="67" t="s">
        <v>477</v>
      </c>
      <c r="D566" s="56" t="s">
        <v>459</v>
      </c>
      <c r="E566" s="56" t="s">
        <v>458</v>
      </c>
      <c r="F566" s="70">
        <v>100000</v>
      </c>
    </row>
    <row r="567" spans="1:6" s="17" customFormat="1" ht="16.5" customHeight="1">
      <c r="A567" s="93" t="s">
        <v>446</v>
      </c>
      <c r="B567" s="66" t="s">
        <v>26</v>
      </c>
      <c r="C567" s="67"/>
      <c r="D567" s="56"/>
      <c r="E567" s="56"/>
      <c r="F567" s="70">
        <f>F568+F569</f>
        <v>630000</v>
      </c>
    </row>
    <row r="568" spans="1:6" s="17" customFormat="1" ht="12.75">
      <c r="A568" s="58" t="s">
        <v>501</v>
      </c>
      <c r="B568" s="66" t="s">
        <v>26</v>
      </c>
      <c r="C568" s="69" t="s">
        <v>500</v>
      </c>
      <c r="D568" s="69" t="s">
        <v>456</v>
      </c>
      <c r="E568" s="69" t="s">
        <v>463</v>
      </c>
      <c r="F568" s="88">
        <v>250000</v>
      </c>
    </row>
    <row r="569" spans="1:6" s="17" customFormat="1" ht="12.75">
      <c r="A569" s="58" t="s">
        <v>396</v>
      </c>
      <c r="B569" s="66" t="s">
        <v>26</v>
      </c>
      <c r="C569" s="69" t="s">
        <v>477</v>
      </c>
      <c r="D569" s="69" t="s">
        <v>456</v>
      </c>
      <c r="E569" s="69" t="s">
        <v>463</v>
      </c>
      <c r="F569" s="88">
        <v>380000</v>
      </c>
    </row>
    <row r="570" spans="1:6" s="17" customFormat="1" ht="12.75">
      <c r="A570" s="58" t="s">
        <v>27</v>
      </c>
      <c r="B570" s="66" t="s">
        <v>28</v>
      </c>
      <c r="C570" s="69"/>
      <c r="D570" s="69"/>
      <c r="E570" s="69"/>
      <c r="F570" s="88">
        <f>F571</f>
        <v>150000</v>
      </c>
    </row>
    <row r="571" spans="1:6" s="17" customFormat="1" ht="12.75">
      <c r="A571" s="58" t="s">
        <v>396</v>
      </c>
      <c r="B571" s="66" t="s">
        <v>28</v>
      </c>
      <c r="C571" s="69" t="s">
        <v>477</v>
      </c>
      <c r="D571" s="69" t="s">
        <v>456</v>
      </c>
      <c r="E571" s="69" t="s">
        <v>463</v>
      </c>
      <c r="F571" s="88">
        <v>150000</v>
      </c>
    </row>
    <row r="572" spans="1:6" s="17" customFormat="1" ht="12.75">
      <c r="A572" s="43" t="s">
        <v>512</v>
      </c>
      <c r="B572" s="40" t="s">
        <v>65</v>
      </c>
      <c r="C572" s="40"/>
      <c r="D572" s="40"/>
      <c r="E572" s="40"/>
      <c r="F572" s="41">
        <f>F573</f>
        <v>800000</v>
      </c>
    </row>
    <row r="573" spans="1:6" s="17" customFormat="1" ht="12.75">
      <c r="A573" s="43" t="s">
        <v>396</v>
      </c>
      <c r="B573" s="40" t="s">
        <v>65</v>
      </c>
      <c r="C573" s="40" t="s">
        <v>477</v>
      </c>
      <c r="D573" s="40" t="s">
        <v>457</v>
      </c>
      <c r="E573" s="40" t="s">
        <v>460</v>
      </c>
      <c r="F573" s="41">
        <v>800000</v>
      </c>
    </row>
    <row r="574" spans="1:6" s="17" customFormat="1" ht="22.5">
      <c r="A574" s="96" t="s">
        <v>469</v>
      </c>
      <c r="B574" s="69" t="s">
        <v>9</v>
      </c>
      <c r="C574" s="67"/>
      <c r="D574" s="77"/>
      <c r="E574" s="56"/>
      <c r="F574" s="68">
        <f>F575+F576+F577</f>
        <v>116300</v>
      </c>
    </row>
    <row r="575" spans="1:6" s="17" customFormat="1" ht="12.75">
      <c r="A575" s="100" t="s">
        <v>376</v>
      </c>
      <c r="B575" s="69" t="s">
        <v>9</v>
      </c>
      <c r="C575" s="67" t="s">
        <v>474</v>
      </c>
      <c r="D575" s="56" t="s">
        <v>453</v>
      </c>
      <c r="E575" s="56" t="s">
        <v>457</v>
      </c>
      <c r="F575" s="70">
        <v>68200</v>
      </c>
    </row>
    <row r="576" spans="1:6" s="17" customFormat="1" ht="22.5">
      <c r="A576" s="100" t="s">
        <v>377</v>
      </c>
      <c r="B576" s="69" t="s">
        <v>9</v>
      </c>
      <c r="C576" s="67" t="s">
        <v>375</v>
      </c>
      <c r="D576" s="56" t="s">
        <v>453</v>
      </c>
      <c r="E576" s="56" t="s">
        <v>457</v>
      </c>
      <c r="F576" s="70">
        <v>20600</v>
      </c>
    </row>
    <row r="577" spans="1:6" s="17" customFormat="1" ht="12.75">
      <c r="A577" s="96" t="s">
        <v>396</v>
      </c>
      <c r="B577" s="69" t="s">
        <v>9</v>
      </c>
      <c r="C577" s="67" t="s">
        <v>477</v>
      </c>
      <c r="D577" s="56" t="s">
        <v>453</v>
      </c>
      <c r="E577" s="56" t="s">
        <v>457</v>
      </c>
      <c r="F577" s="70">
        <v>27500</v>
      </c>
    </row>
    <row r="578" spans="1:6" s="17" customFormat="1" ht="22.5">
      <c r="A578" s="125" t="s">
        <v>49</v>
      </c>
      <c r="B578" s="73" t="s">
        <v>48</v>
      </c>
      <c r="C578" s="67"/>
      <c r="D578" s="56"/>
      <c r="E578" s="56"/>
      <c r="F578" s="68">
        <f>SUM(F579:F582)</f>
        <v>62600</v>
      </c>
    </row>
    <row r="579" spans="1:6" s="17" customFormat="1" ht="12.75">
      <c r="A579" s="93" t="s">
        <v>376</v>
      </c>
      <c r="B579" s="73" t="s">
        <v>48</v>
      </c>
      <c r="C579" s="99" t="s">
        <v>474</v>
      </c>
      <c r="D579" s="56" t="s">
        <v>458</v>
      </c>
      <c r="E579" s="56" t="s">
        <v>458</v>
      </c>
      <c r="F579" s="97">
        <v>42000</v>
      </c>
    </row>
    <row r="580" spans="1:6" s="17" customFormat="1" ht="22.5">
      <c r="A580" s="93" t="s">
        <v>377</v>
      </c>
      <c r="B580" s="73" t="s">
        <v>48</v>
      </c>
      <c r="C580" s="99" t="s">
        <v>375</v>
      </c>
      <c r="D580" s="56" t="s">
        <v>458</v>
      </c>
      <c r="E580" s="56" t="s">
        <v>458</v>
      </c>
      <c r="F580" s="97">
        <v>12700</v>
      </c>
    </row>
    <row r="581" spans="1:6" s="17" customFormat="1" ht="12.75">
      <c r="A581" s="58" t="s">
        <v>501</v>
      </c>
      <c r="B581" s="73" t="s">
        <v>48</v>
      </c>
      <c r="C581" s="99" t="s">
        <v>500</v>
      </c>
      <c r="D581" s="56" t="s">
        <v>458</v>
      </c>
      <c r="E581" s="56" t="s">
        <v>458</v>
      </c>
      <c r="F581" s="97">
        <v>800</v>
      </c>
    </row>
    <row r="582" spans="1:6" s="17" customFormat="1" ht="12.75">
      <c r="A582" s="58" t="s">
        <v>396</v>
      </c>
      <c r="B582" s="73" t="s">
        <v>48</v>
      </c>
      <c r="C582" s="99" t="s">
        <v>477</v>
      </c>
      <c r="D582" s="56" t="s">
        <v>458</v>
      </c>
      <c r="E582" s="56" t="s">
        <v>458</v>
      </c>
      <c r="F582" s="97">
        <v>7100</v>
      </c>
    </row>
    <row r="583" spans="1:6" ht="22.5">
      <c r="A583" s="119" t="s">
        <v>42</v>
      </c>
      <c r="B583" s="67" t="s">
        <v>41</v>
      </c>
      <c r="C583" s="56"/>
      <c r="D583" s="56"/>
      <c r="E583" s="56"/>
      <c r="F583" s="74">
        <f>F584</f>
        <v>40423100</v>
      </c>
    </row>
    <row r="584" spans="1:6" ht="12.75">
      <c r="A584" s="54" t="s">
        <v>506</v>
      </c>
      <c r="B584" s="67" t="s">
        <v>41</v>
      </c>
      <c r="C584" s="56" t="s">
        <v>505</v>
      </c>
      <c r="D584" s="56" t="s">
        <v>458</v>
      </c>
      <c r="E584" s="56" t="s">
        <v>454</v>
      </c>
      <c r="F584" s="68">
        <v>40423100</v>
      </c>
    </row>
    <row r="585" spans="3:6" s="2" customFormat="1" ht="12.75">
      <c r="C585" s="126"/>
      <c r="F585" s="3"/>
    </row>
    <row r="586" s="2" customFormat="1" ht="12.75">
      <c r="C586" s="126"/>
    </row>
    <row r="587" s="2" customFormat="1" ht="12.75">
      <c r="C587" s="126"/>
    </row>
    <row r="588" s="2" customFormat="1" ht="12.75">
      <c r="C588" s="126"/>
    </row>
    <row r="589" s="2" customFormat="1" ht="12.75">
      <c r="C589" s="126"/>
    </row>
    <row r="590" s="2" customFormat="1" ht="12.75">
      <c r="C590" s="126"/>
    </row>
    <row r="591" s="2" customFormat="1" ht="12.75">
      <c r="C591" s="126"/>
    </row>
    <row r="592" s="2" customFormat="1" ht="12.75">
      <c r="C592" s="126"/>
    </row>
    <row r="593" s="2" customFormat="1" ht="12.75">
      <c r="C593" s="126"/>
    </row>
    <row r="594" s="2" customFormat="1" ht="12.75">
      <c r="C594" s="126"/>
    </row>
    <row r="595" s="2" customFormat="1" ht="12.75">
      <c r="C595" s="126"/>
    </row>
    <row r="596" s="2" customFormat="1" ht="12.75">
      <c r="C596" s="126"/>
    </row>
    <row r="597" s="2" customFormat="1" ht="12.75">
      <c r="C597" s="126"/>
    </row>
    <row r="598" s="2" customFormat="1" ht="12.75">
      <c r="C598" s="126"/>
    </row>
    <row r="599" s="2" customFormat="1" ht="12.75">
      <c r="C599" s="126"/>
    </row>
    <row r="600" s="2" customFormat="1" ht="12.75">
      <c r="C600" s="126"/>
    </row>
    <row r="601" s="2" customFormat="1" ht="12.75">
      <c r="C601" s="126"/>
    </row>
    <row r="602" s="2" customFormat="1" ht="12.75">
      <c r="C602" s="126"/>
    </row>
    <row r="603" s="2" customFormat="1" ht="12.75">
      <c r="C603" s="126"/>
    </row>
    <row r="604" s="2" customFormat="1" ht="12.75">
      <c r="C604" s="126"/>
    </row>
    <row r="605" s="2" customFormat="1" ht="12.75">
      <c r="C605" s="126"/>
    </row>
    <row r="606" s="2" customFormat="1" ht="12.75">
      <c r="C606" s="126"/>
    </row>
    <row r="607" s="2" customFormat="1" ht="12.75">
      <c r="C607" s="126"/>
    </row>
    <row r="608" s="2" customFormat="1" ht="12.75">
      <c r="C608" s="126"/>
    </row>
    <row r="609" s="2" customFormat="1" ht="12.75">
      <c r="C609" s="126"/>
    </row>
    <row r="610" s="2" customFormat="1" ht="12.75">
      <c r="C610" s="126"/>
    </row>
    <row r="611" s="2" customFormat="1" ht="12.75">
      <c r="C611" s="126"/>
    </row>
    <row r="612" s="2" customFormat="1" ht="12.75">
      <c r="C612" s="126"/>
    </row>
    <row r="613" s="2" customFormat="1" ht="12.75">
      <c r="C613" s="126"/>
    </row>
    <row r="614" s="2" customFormat="1" ht="12.75">
      <c r="C614" s="126"/>
    </row>
    <row r="615" s="2" customFormat="1" ht="12.75">
      <c r="C615" s="126"/>
    </row>
    <row r="616" s="2" customFormat="1" ht="12.75">
      <c r="C616" s="126"/>
    </row>
    <row r="617" s="2" customFormat="1" ht="12.75">
      <c r="C617" s="126"/>
    </row>
    <row r="618" s="2" customFormat="1" ht="12.75">
      <c r="C618" s="126"/>
    </row>
    <row r="619" s="2" customFormat="1" ht="12.75">
      <c r="C619" s="126"/>
    </row>
    <row r="620" s="2" customFormat="1" ht="12.75">
      <c r="C620" s="126"/>
    </row>
    <row r="621" s="2" customFormat="1" ht="12.75">
      <c r="C621" s="126"/>
    </row>
    <row r="622" s="2" customFormat="1" ht="12.75">
      <c r="C622" s="126"/>
    </row>
    <row r="623" s="2" customFormat="1" ht="12.75">
      <c r="C623" s="126"/>
    </row>
    <row r="624" s="2" customFormat="1" ht="12.75">
      <c r="C624" s="126"/>
    </row>
    <row r="625" s="2" customFormat="1" ht="12.75">
      <c r="C625" s="126"/>
    </row>
    <row r="626" s="2" customFormat="1" ht="12.75">
      <c r="C626" s="126"/>
    </row>
    <row r="627" s="2" customFormat="1" ht="12.75">
      <c r="C627" s="126"/>
    </row>
    <row r="628" s="2" customFormat="1" ht="12.75">
      <c r="C628" s="126"/>
    </row>
    <row r="629" s="2" customFormat="1" ht="12.75">
      <c r="C629" s="126"/>
    </row>
    <row r="630" s="2" customFormat="1" ht="12.75">
      <c r="C630" s="126"/>
    </row>
    <row r="631" s="2" customFormat="1" ht="12.75">
      <c r="C631" s="126"/>
    </row>
    <row r="632" s="2" customFormat="1" ht="12.75">
      <c r="C632" s="126"/>
    </row>
    <row r="633" s="2" customFormat="1" ht="12.75">
      <c r="C633" s="126"/>
    </row>
    <row r="634" s="2" customFormat="1" ht="12.75">
      <c r="C634" s="126"/>
    </row>
    <row r="635" s="2" customFormat="1" ht="12.75">
      <c r="C635" s="126"/>
    </row>
    <row r="636" s="2" customFormat="1" ht="12.75">
      <c r="C636" s="126"/>
    </row>
    <row r="637" s="2" customFormat="1" ht="12.75">
      <c r="C637" s="126"/>
    </row>
    <row r="638" s="2" customFormat="1" ht="12.75">
      <c r="C638" s="126"/>
    </row>
    <row r="639" s="2" customFormat="1" ht="12.75">
      <c r="C639" s="126"/>
    </row>
    <row r="640" s="2" customFormat="1" ht="12.75">
      <c r="C640" s="126"/>
    </row>
    <row r="641" s="2" customFormat="1" ht="12.75">
      <c r="C641" s="126"/>
    </row>
    <row r="642" s="2" customFormat="1" ht="12.75">
      <c r="C642" s="126"/>
    </row>
    <row r="643" s="2" customFormat="1" ht="12.75">
      <c r="C643" s="126"/>
    </row>
    <row r="644" s="2" customFormat="1" ht="12.75">
      <c r="C644" s="126"/>
    </row>
    <row r="645" s="2" customFormat="1" ht="12.75">
      <c r="C645" s="126"/>
    </row>
    <row r="646" s="2" customFormat="1" ht="12.75">
      <c r="C646" s="126"/>
    </row>
    <row r="647" s="2" customFormat="1" ht="12.75">
      <c r="C647" s="126"/>
    </row>
    <row r="648" s="2" customFormat="1" ht="12.75">
      <c r="C648" s="126"/>
    </row>
    <row r="649" s="2" customFormat="1" ht="12.75">
      <c r="C649" s="126"/>
    </row>
    <row r="650" s="2" customFormat="1" ht="12.75">
      <c r="C650" s="126"/>
    </row>
    <row r="651" s="2" customFormat="1" ht="12.75">
      <c r="C651" s="126"/>
    </row>
    <row r="652" s="2" customFormat="1" ht="12.75">
      <c r="C652" s="126"/>
    </row>
    <row r="653" s="2" customFormat="1" ht="12.75">
      <c r="C653" s="126"/>
    </row>
    <row r="654" s="2" customFormat="1" ht="12.75">
      <c r="C654" s="126"/>
    </row>
    <row r="655" s="2" customFormat="1" ht="12.75">
      <c r="C655" s="126"/>
    </row>
    <row r="656" s="2" customFormat="1" ht="12.75">
      <c r="C656" s="126"/>
    </row>
    <row r="657" s="2" customFormat="1" ht="12.75">
      <c r="C657" s="126"/>
    </row>
    <row r="658" s="2" customFormat="1" ht="12.75">
      <c r="C658" s="126"/>
    </row>
    <row r="659" s="2" customFormat="1" ht="12.75">
      <c r="C659" s="126"/>
    </row>
    <row r="660" s="2" customFormat="1" ht="12.75">
      <c r="C660" s="126"/>
    </row>
    <row r="661" s="2" customFormat="1" ht="12.75">
      <c r="C661" s="126"/>
    </row>
    <row r="662" s="2" customFormat="1" ht="12.75">
      <c r="C662" s="126"/>
    </row>
    <row r="663" s="2" customFormat="1" ht="12.75">
      <c r="C663" s="126"/>
    </row>
    <row r="664" s="2" customFormat="1" ht="12.75">
      <c r="C664" s="126"/>
    </row>
    <row r="665" s="2" customFormat="1" ht="12.75">
      <c r="C665" s="126"/>
    </row>
    <row r="666" s="2" customFormat="1" ht="12.75">
      <c r="C666" s="126"/>
    </row>
    <row r="667" s="2" customFormat="1" ht="12.75">
      <c r="C667" s="126"/>
    </row>
    <row r="668" s="2" customFormat="1" ht="12.75">
      <c r="C668" s="126"/>
    </row>
    <row r="669" s="2" customFormat="1" ht="12.75">
      <c r="C669" s="126"/>
    </row>
    <row r="670" s="2" customFormat="1" ht="12.75">
      <c r="C670" s="126"/>
    </row>
    <row r="671" s="2" customFormat="1" ht="12.75">
      <c r="C671" s="126"/>
    </row>
    <row r="672" s="2" customFormat="1" ht="12.75">
      <c r="C672" s="126"/>
    </row>
    <row r="673" s="2" customFormat="1" ht="12.75">
      <c r="C673" s="126"/>
    </row>
    <row r="674" s="2" customFormat="1" ht="12.75">
      <c r="C674" s="126"/>
    </row>
    <row r="675" s="2" customFormat="1" ht="12.75">
      <c r="C675" s="126"/>
    </row>
    <row r="676" s="2" customFormat="1" ht="12.75">
      <c r="C676" s="126"/>
    </row>
    <row r="677" s="2" customFormat="1" ht="12.75">
      <c r="C677" s="126"/>
    </row>
    <row r="678" s="2" customFormat="1" ht="12.75">
      <c r="C678" s="126"/>
    </row>
    <row r="679" s="2" customFormat="1" ht="12.75">
      <c r="C679" s="126"/>
    </row>
    <row r="680" s="2" customFormat="1" ht="12.75">
      <c r="C680" s="126"/>
    </row>
    <row r="681" s="2" customFormat="1" ht="12.75">
      <c r="C681" s="126"/>
    </row>
    <row r="682" s="2" customFormat="1" ht="12.75">
      <c r="C682" s="126"/>
    </row>
    <row r="683" s="2" customFormat="1" ht="12.75">
      <c r="C683" s="126"/>
    </row>
    <row r="684" s="2" customFormat="1" ht="12.75">
      <c r="C684" s="126"/>
    </row>
    <row r="685" s="2" customFormat="1" ht="12.75">
      <c r="C685" s="126"/>
    </row>
    <row r="686" s="2" customFormat="1" ht="12.75">
      <c r="C686" s="126"/>
    </row>
    <row r="687" s="2" customFormat="1" ht="12.75">
      <c r="C687" s="126"/>
    </row>
    <row r="688" s="2" customFormat="1" ht="12.75">
      <c r="C688" s="126"/>
    </row>
    <row r="689" s="2" customFormat="1" ht="12.75">
      <c r="C689" s="126"/>
    </row>
    <row r="690" s="2" customFormat="1" ht="12.75">
      <c r="C690" s="126"/>
    </row>
    <row r="691" s="2" customFormat="1" ht="12.75">
      <c r="C691" s="126"/>
    </row>
    <row r="692" s="2" customFormat="1" ht="12.75">
      <c r="C692" s="126"/>
    </row>
    <row r="693" s="2" customFormat="1" ht="12.75">
      <c r="C693" s="126"/>
    </row>
    <row r="694" s="2" customFormat="1" ht="12.75">
      <c r="C694" s="126"/>
    </row>
    <row r="695" s="2" customFormat="1" ht="12.75">
      <c r="C695" s="126"/>
    </row>
    <row r="696" s="2" customFormat="1" ht="12.75">
      <c r="C696" s="126"/>
    </row>
    <row r="697" s="2" customFormat="1" ht="12.75">
      <c r="C697" s="126"/>
    </row>
    <row r="698" s="2" customFormat="1" ht="12.75">
      <c r="C698" s="126"/>
    </row>
    <row r="699" s="2" customFormat="1" ht="12.75">
      <c r="C699" s="126"/>
    </row>
    <row r="700" s="2" customFormat="1" ht="12.75">
      <c r="C700" s="126"/>
    </row>
    <row r="701" s="2" customFormat="1" ht="12.75">
      <c r="C701" s="126"/>
    </row>
    <row r="702" s="2" customFormat="1" ht="12.75">
      <c r="C702" s="126"/>
    </row>
    <row r="703" s="2" customFormat="1" ht="12.75">
      <c r="C703" s="126"/>
    </row>
    <row r="704" s="2" customFormat="1" ht="12.75">
      <c r="C704" s="126"/>
    </row>
    <row r="705" s="2" customFormat="1" ht="12.75">
      <c r="C705" s="126"/>
    </row>
    <row r="706" s="2" customFormat="1" ht="12.75">
      <c r="C706" s="126"/>
    </row>
    <row r="707" s="2" customFormat="1" ht="12.75">
      <c r="C707" s="126"/>
    </row>
    <row r="708" s="2" customFormat="1" ht="12.75">
      <c r="C708" s="126"/>
    </row>
    <row r="709" s="2" customFormat="1" ht="12.75">
      <c r="C709" s="126"/>
    </row>
    <row r="710" s="2" customFormat="1" ht="12.75">
      <c r="C710" s="126"/>
    </row>
    <row r="711" s="2" customFormat="1" ht="12.75">
      <c r="C711" s="126"/>
    </row>
    <row r="712" s="2" customFormat="1" ht="12.75">
      <c r="C712" s="126"/>
    </row>
    <row r="713" s="2" customFormat="1" ht="12.75">
      <c r="C713" s="126"/>
    </row>
    <row r="714" s="2" customFormat="1" ht="12.75">
      <c r="C714" s="126"/>
    </row>
    <row r="715" s="2" customFormat="1" ht="12.75">
      <c r="C715" s="126"/>
    </row>
    <row r="716" s="2" customFormat="1" ht="12.75">
      <c r="C716" s="126"/>
    </row>
    <row r="717" s="2" customFormat="1" ht="12.75">
      <c r="C717" s="126"/>
    </row>
    <row r="718" s="2" customFormat="1" ht="12.75">
      <c r="C718" s="126"/>
    </row>
    <row r="719" s="2" customFormat="1" ht="12.75">
      <c r="C719" s="126"/>
    </row>
    <row r="720" s="2" customFormat="1" ht="12.75">
      <c r="C720" s="126"/>
    </row>
    <row r="721" s="2" customFormat="1" ht="12.75">
      <c r="C721" s="126"/>
    </row>
    <row r="722" s="2" customFormat="1" ht="12.75">
      <c r="C722" s="126"/>
    </row>
    <row r="723" s="2" customFormat="1" ht="12.75">
      <c r="C723" s="126"/>
    </row>
    <row r="724" s="2" customFormat="1" ht="12.75">
      <c r="C724" s="126"/>
    </row>
    <row r="725" s="2" customFormat="1" ht="12.75">
      <c r="C725" s="126"/>
    </row>
    <row r="726" s="2" customFormat="1" ht="12.75">
      <c r="C726" s="126"/>
    </row>
    <row r="727" s="2" customFormat="1" ht="12.75">
      <c r="C727" s="126"/>
    </row>
    <row r="728" s="2" customFormat="1" ht="12.75">
      <c r="C728" s="126"/>
    </row>
    <row r="729" s="2" customFormat="1" ht="12.75">
      <c r="C729" s="126"/>
    </row>
    <row r="730" s="2" customFormat="1" ht="12.75">
      <c r="C730" s="126"/>
    </row>
    <row r="731" s="2" customFormat="1" ht="12.75">
      <c r="C731" s="126"/>
    </row>
    <row r="732" s="2" customFormat="1" ht="12.75">
      <c r="C732" s="126"/>
    </row>
    <row r="733" s="2" customFormat="1" ht="12.75">
      <c r="C733" s="126"/>
    </row>
    <row r="734" s="2" customFormat="1" ht="12.75">
      <c r="C734" s="126"/>
    </row>
    <row r="735" s="2" customFormat="1" ht="12.75">
      <c r="C735" s="126"/>
    </row>
    <row r="736" s="2" customFormat="1" ht="12.75">
      <c r="C736" s="126"/>
    </row>
    <row r="737" s="2" customFormat="1" ht="12.75">
      <c r="C737" s="126"/>
    </row>
    <row r="738" s="2" customFormat="1" ht="12.75">
      <c r="C738" s="126"/>
    </row>
    <row r="739" s="2" customFormat="1" ht="12.75">
      <c r="C739" s="126"/>
    </row>
    <row r="740" s="2" customFormat="1" ht="12.75">
      <c r="C740" s="126"/>
    </row>
    <row r="741" s="2" customFormat="1" ht="12.75">
      <c r="C741" s="126"/>
    </row>
    <row r="742" s="2" customFormat="1" ht="12.75">
      <c r="C742" s="126"/>
    </row>
    <row r="743" s="2" customFormat="1" ht="12.75">
      <c r="C743" s="126"/>
    </row>
    <row r="744" s="2" customFormat="1" ht="12.75">
      <c r="C744" s="126"/>
    </row>
    <row r="745" s="2" customFormat="1" ht="12.75">
      <c r="C745" s="126"/>
    </row>
    <row r="746" s="2" customFormat="1" ht="12.75">
      <c r="C746" s="126"/>
    </row>
    <row r="747" s="2" customFormat="1" ht="12.75">
      <c r="C747" s="126"/>
    </row>
    <row r="748" s="2" customFormat="1" ht="12.75">
      <c r="C748" s="126"/>
    </row>
    <row r="749" s="2" customFormat="1" ht="12.75">
      <c r="C749" s="126"/>
    </row>
    <row r="750" s="2" customFormat="1" ht="12.75">
      <c r="C750" s="126"/>
    </row>
    <row r="751" s="2" customFormat="1" ht="12.75">
      <c r="C751" s="126"/>
    </row>
    <row r="752" s="2" customFormat="1" ht="12.75">
      <c r="C752" s="126"/>
    </row>
    <row r="753" s="2" customFormat="1" ht="12.75">
      <c r="C753" s="126"/>
    </row>
    <row r="754" s="2" customFormat="1" ht="12.75">
      <c r="C754" s="126"/>
    </row>
    <row r="755" s="2" customFormat="1" ht="12.75">
      <c r="C755" s="126"/>
    </row>
    <row r="756" s="2" customFormat="1" ht="12.75">
      <c r="C756" s="126"/>
    </row>
    <row r="757" s="2" customFormat="1" ht="12.75">
      <c r="C757" s="126"/>
    </row>
    <row r="758" s="2" customFormat="1" ht="12.75">
      <c r="C758" s="126"/>
    </row>
    <row r="759" s="2" customFormat="1" ht="12.75">
      <c r="C759" s="126"/>
    </row>
    <row r="760" s="2" customFormat="1" ht="12.75">
      <c r="C760" s="126"/>
    </row>
    <row r="761" s="2" customFormat="1" ht="12.75">
      <c r="C761" s="126"/>
    </row>
    <row r="762" s="2" customFormat="1" ht="12.75">
      <c r="C762" s="126"/>
    </row>
    <row r="763" s="2" customFormat="1" ht="12.75">
      <c r="C763" s="126"/>
    </row>
    <row r="764" s="2" customFormat="1" ht="12.75">
      <c r="C764" s="126"/>
    </row>
    <row r="765" s="2" customFormat="1" ht="12.75">
      <c r="C765" s="126"/>
    </row>
    <row r="766" s="2" customFormat="1" ht="12.75">
      <c r="C766" s="126"/>
    </row>
    <row r="767" s="2" customFormat="1" ht="12.75">
      <c r="C767" s="126"/>
    </row>
    <row r="768" s="2" customFormat="1" ht="12.75">
      <c r="C768" s="126"/>
    </row>
    <row r="769" s="2" customFormat="1" ht="12.75">
      <c r="C769" s="126"/>
    </row>
    <row r="770" s="2" customFormat="1" ht="12.75">
      <c r="C770" s="126"/>
    </row>
    <row r="771" s="2" customFormat="1" ht="12.75">
      <c r="C771" s="126"/>
    </row>
    <row r="772" s="2" customFormat="1" ht="12.75">
      <c r="C772" s="126"/>
    </row>
    <row r="773" s="2" customFormat="1" ht="12.75">
      <c r="C773" s="126"/>
    </row>
    <row r="774" s="2" customFormat="1" ht="12.75">
      <c r="C774" s="126"/>
    </row>
    <row r="775" s="2" customFormat="1" ht="12.75">
      <c r="C775" s="126"/>
    </row>
    <row r="776" s="2" customFormat="1" ht="12.75">
      <c r="C776" s="126"/>
    </row>
    <row r="777" s="2" customFormat="1" ht="12.75">
      <c r="C777" s="126"/>
    </row>
    <row r="778" s="2" customFormat="1" ht="12.75">
      <c r="C778" s="126"/>
    </row>
    <row r="779" s="2" customFormat="1" ht="12.75">
      <c r="C779" s="126"/>
    </row>
    <row r="780" s="2" customFormat="1" ht="12.75">
      <c r="C780" s="126"/>
    </row>
    <row r="781" s="2" customFormat="1" ht="12.75">
      <c r="C781" s="126"/>
    </row>
    <row r="782" s="2" customFormat="1" ht="12.75">
      <c r="C782" s="126"/>
    </row>
    <row r="783" s="2" customFormat="1" ht="12.75">
      <c r="C783" s="126"/>
    </row>
    <row r="784" s="2" customFormat="1" ht="12.75">
      <c r="C784" s="126"/>
    </row>
    <row r="785" s="2" customFormat="1" ht="12.75">
      <c r="C785" s="126"/>
    </row>
    <row r="786" s="2" customFormat="1" ht="12.75">
      <c r="C786" s="126"/>
    </row>
    <row r="787" s="2" customFormat="1" ht="12.75">
      <c r="C787" s="126"/>
    </row>
    <row r="788" s="2" customFormat="1" ht="12.75">
      <c r="C788" s="126"/>
    </row>
    <row r="789" s="2" customFormat="1" ht="12.75">
      <c r="C789" s="126"/>
    </row>
    <row r="790" s="2" customFormat="1" ht="12.75">
      <c r="C790" s="126"/>
    </row>
    <row r="791" s="2" customFormat="1" ht="12.75">
      <c r="C791" s="126"/>
    </row>
    <row r="792" s="2" customFormat="1" ht="12.75">
      <c r="C792" s="126"/>
    </row>
    <row r="793" s="2" customFormat="1" ht="12.75">
      <c r="C793" s="126"/>
    </row>
    <row r="794" s="2" customFormat="1" ht="12.75">
      <c r="C794" s="126"/>
    </row>
    <row r="795" s="2" customFormat="1" ht="12.75">
      <c r="C795" s="126"/>
    </row>
    <row r="796" s="2" customFormat="1" ht="12.75">
      <c r="C796" s="126"/>
    </row>
    <row r="797" s="2" customFormat="1" ht="12.75">
      <c r="C797" s="126"/>
    </row>
    <row r="798" s="2" customFormat="1" ht="12.75">
      <c r="C798" s="126"/>
    </row>
    <row r="799" s="2" customFormat="1" ht="12.75">
      <c r="C799" s="126"/>
    </row>
    <row r="800" s="2" customFormat="1" ht="12.75">
      <c r="C800" s="126"/>
    </row>
    <row r="801" s="2" customFormat="1" ht="12.75">
      <c r="C801" s="126"/>
    </row>
    <row r="802" s="2" customFormat="1" ht="12.75">
      <c r="C802" s="126"/>
    </row>
    <row r="803" s="2" customFormat="1" ht="12.75">
      <c r="C803" s="126"/>
    </row>
    <row r="804" s="2" customFormat="1" ht="12.75">
      <c r="C804" s="126"/>
    </row>
    <row r="805" s="2" customFormat="1" ht="12.75">
      <c r="C805" s="126"/>
    </row>
    <row r="806" s="2" customFormat="1" ht="12.75">
      <c r="C806" s="126"/>
    </row>
    <row r="807" s="2" customFormat="1" ht="12.75">
      <c r="C807" s="126"/>
    </row>
    <row r="808" s="2" customFormat="1" ht="12.75">
      <c r="C808" s="126"/>
    </row>
    <row r="809" s="2" customFormat="1" ht="12.75">
      <c r="C809" s="126"/>
    </row>
    <row r="810" s="2" customFormat="1" ht="12.75">
      <c r="C810" s="126"/>
    </row>
    <row r="811" s="2" customFormat="1" ht="12.75">
      <c r="C811" s="126"/>
    </row>
    <row r="812" s="2" customFormat="1" ht="12.75">
      <c r="C812" s="126"/>
    </row>
    <row r="813" s="2" customFormat="1" ht="12.75">
      <c r="C813" s="126"/>
    </row>
    <row r="814" s="2" customFormat="1" ht="12.75">
      <c r="C814" s="126"/>
    </row>
    <row r="815" s="2" customFormat="1" ht="12.75">
      <c r="C815" s="126"/>
    </row>
    <row r="816" s="2" customFormat="1" ht="12.75">
      <c r="C816" s="126"/>
    </row>
    <row r="817" s="2" customFormat="1" ht="12.75">
      <c r="C817" s="126"/>
    </row>
    <row r="818" s="2" customFormat="1" ht="12.75">
      <c r="C818" s="126"/>
    </row>
    <row r="819" s="2" customFormat="1" ht="12.75">
      <c r="C819" s="126"/>
    </row>
    <row r="820" s="2" customFormat="1" ht="12.75">
      <c r="C820" s="126"/>
    </row>
    <row r="821" s="2" customFormat="1" ht="12.75">
      <c r="C821" s="126"/>
    </row>
    <row r="822" s="2" customFormat="1" ht="12.75">
      <c r="C822" s="126"/>
    </row>
    <row r="823" s="2" customFormat="1" ht="12.75">
      <c r="C823" s="126"/>
    </row>
    <row r="824" s="2" customFormat="1" ht="12.75">
      <c r="C824" s="126"/>
    </row>
    <row r="825" s="2" customFormat="1" ht="12.75">
      <c r="C825" s="126"/>
    </row>
    <row r="826" s="2" customFormat="1" ht="12.75">
      <c r="C826" s="126"/>
    </row>
    <row r="827" s="2" customFormat="1" ht="12.75">
      <c r="C827" s="126"/>
    </row>
    <row r="828" s="2" customFormat="1" ht="12.75">
      <c r="C828" s="126"/>
    </row>
    <row r="829" s="2" customFormat="1" ht="12.75">
      <c r="C829" s="126"/>
    </row>
    <row r="830" s="2" customFormat="1" ht="12.75">
      <c r="C830" s="126"/>
    </row>
    <row r="831" s="2" customFormat="1" ht="12.75">
      <c r="C831" s="126"/>
    </row>
    <row r="832" s="2" customFormat="1" ht="12.75">
      <c r="C832" s="126"/>
    </row>
    <row r="833" s="2" customFormat="1" ht="12.75">
      <c r="C833" s="126"/>
    </row>
    <row r="834" s="2" customFormat="1" ht="12.75">
      <c r="C834" s="126"/>
    </row>
    <row r="835" s="2" customFormat="1" ht="12.75">
      <c r="C835" s="126"/>
    </row>
    <row r="836" s="2" customFormat="1" ht="12.75">
      <c r="C836" s="126"/>
    </row>
    <row r="837" s="2" customFormat="1" ht="12.75">
      <c r="C837" s="126"/>
    </row>
    <row r="838" s="2" customFormat="1" ht="12.75">
      <c r="C838" s="126"/>
    </row>
    <row r="839" s="2" customFormat="1" ht="12.75">
      <c r="C839" s="126"/>
    </row>
    <row r="840" s="2" customFormat="1" ht="12.75">
      <c r="C840" s="126"/>
    </row>
    <row r="841" s="2" customFormat="1" ht="12.75">
      <c r="C841" s="126"/>
    </row>
    <row r="842" s="2" customFormat="1" ht="12.75">
      <c r="C842" s="126"/>
    </row>
    <row r="843" s="2" customFormat="1" ht="12.75">
      <c r="C843" s="126"/>
    </row>
    <row r="844" s="2" customFormat="1" ht="12.75">
      <c r="C844" s="126"/>
    </row>
    <row r="845" s="2" customFormat="1" ht="12.75">
      <c r="C845" s="126"/>
    </row>
    <row r="846" s="2" customFormat="1" ht="12.75">
      <c r="C846" s="126"/>
    </row>
    <row r="847" s="2" customFormat="1" ht="12.75">
      <c r="C847" s="126"/>
    </row>
    <row r="848" s="2" customFormat="1" ht="12.75">
      <c r="C848" s="126"/>
    </row>
    <row r="849" s="2" customFormat="1" ht="12.75">
      <c r="C849" s="126"/>
    </row>
    <row r="850" s="2" customFormat="1" ht="12.75">
      <c r="C850" s="126"/>
    </row>
    <row r="851" s="2" customFormat="1" ht="12.75">
      <c r="C851" s="126"/>
    </row>
    <row r="852" s="2" customFormat="1" ht="12.75">
      <c r="C852" s="126"/>
    </row>
    <row r="853" s="2" customFormat="1" ht="12.75">
      <c r="C853" s="126"/>
    </row>
    <row r="854" s="2" customFormat="1" ht="12.75">
      <c r="C854" s="126"/>
    </row>
    <row r="855" s="2" customFormat="1" ht="12.75">
      <c r="C855" s="126"/>
    </row>
    <row r="856" s="2" customFormat="1" ht="12.75">
      <c r="C856" s="126"/>
    </row>
    <row r="857" s="2" customFormat="1" ht="12.75">
      <c r="C857" s="126"/>
    </row>
    <row r="858" s="2" customFormat="1" ht="12.75">
      <c r="C858" s="126"/>
    </row>
    <row r="859" s="2" customFormat="1" ht="12.75">
      <c r="C859" s="126"/>
    </row>
    <row r="860" s="2" customFormat="1" ht="12.75">
      <c r="C860" s="126"/>
    </row>
    <row r="861" s="2" customFormat="1" ht="12.75">
      <c r="C861" s="126"/>
    </row>
    <row r="862" s="2" customFormat="1" ht="12.75">
      <c r="C862" s="126"/>
    </row>
    <row r="863" s="2" customFormat="1" ht="12.75">
      <c r="C863" s="126"/>
    </row>
    <row r="864" s="2" customFormat="1" ht="12.75">
      <c r="C864" s="126"/>
    </row>
    <row r="865" s="2" customFormat="1" ht="12.75">
      <c r="C865" s="126"/>
    </row>
    <row r="866" s="2" customFormat="1" ht="12.75">
      <c r="C866" s="126"/>
    </row>
    <row r="867" s="2" customFormat="1" ht="12.75">
      <c r="C867" s="126"/>
    </row>
    <row r="868" s="2" customFormat="1" ht="12.75">
      <c r="C868" s="126"/>
    </row>
    <row r="869" s="2" customFormat="1" ht="12.75">
      <c r="C869" s="126"/>
    </row>
    <row r="870" s="2" customFormat="1" ht="12.75">
      <c r="C870" s="126"/>
    </row>
    <row r="871" s="2" customFormat="1" ht="12.75">
      <c r="C871" s="126"/>
    </row>
    <row r="872" s="2" customFormat="1" ht="12.75">
      <c r="C872" s="126"/>
    </row>
    <row r="873" s="2" customFormat="1" ht="12.75">
      <c r="C873" s="126"/>
    </row>
    <row r="874" s="2" customFormat="1" ht="12.75">
      <c r="C874" s="126"/>
    </row>
    <row r="875" s="2" customFormat="1" ht="12.75">
      <c r="C875" s="126"/>
    </row>
    <row r="876" s="2" customFormat="1" ht="12.75">
      <c r="C876" s="126"/>
    </row>
    <row r="877" s="2" customFormat="1" ht="12.75">
      <c r="C877" s="126"/>
    </row>
    <row r="878" s="2" customFormat="1" ht="12.75">
      <c r="C878" s="126"/>
    </row>
    <row r="879" s="2" customFormat="1" ht="12.75">
      <c r="C879" s="126"/>
    </row>
    <row r="880" s="2" customFormat="1" ht="12.75">
      <c r="C880" s="126"/>
    </row>
    <row r="881" s="2" customFormat="1" ht="12.75">
      <c r="C881" s="126"/>
    </row>
    <row r="882" s="2" customFormat="1" ht="12.75">
      <c r="C882" s="126"/>
    </row>
    <row r="883" s="2" customFormat="1" ht="12.75">
      <c r="C883" s="126"/>
    </row>
    <row r="884" s="2" customFormat="1" ht="12.75">
      <c r="C884" s="126"/>
    </row>
    <row r="885" s="2" customFormat="1" ht="12.75">
      <c r="C885" s="126"/>
    </row>
    <row r="886" s="2" customFormat="1" ht="12.75">
      <c r="C886" s="126"/>
    </row>
    <row r="887" s="2" customFormat="1" ht="12.75">
      <c r="C887" s="126"/>
    </row>
    <row r="888" s="2" customFormat="1" ht="12.75">
      <c r="C888" s="126"/>
    </row>
    <row r="889" s="2" customFormat="1" ht="12.75">
      <c r="C889" s="126"/>
    </row>
    <row r="890" s="2" customFormat="1" ht="12.75">
      <c r="C890" s="126"/>
    </row>
    <row r="891" s="2" customFormat="1" ht="12.75">
      <c r="C891" s="126"/>
    </row>
    <row r="892" s="2" customFormat="1" ht="12.75">
      <c r="C892" s="126"/>
    </row>
    <row r="893" s="2" customFormat="1" ht="12.75">
      <c r="C893" s="126"/>
    </row>
    <row r="894" s="2" customFormat="1" ht="12.75">
      <c r="C894" s="126"/>
    </row>
    <row r="895" s="2" customFormat="1" ht="12.75">
      <c r="C895" s="126"/>
    </row>
    <row r="896" s="2" customFormat="1" ht="12.75">
      <c r="C896" s="126"/>
    </row>
    <row r="897" s="2" customFormat="1" ht="12.75">
      <c r="C897" s="126"/>
    </row>
    <row r="898" s="2" customFormat="1" ht="12.75">
      <c r="C898" s="126"/>
    </row>
    <row r="899" s="2" customFormat="1" ht="12.75">
      <c r="C899" s="126"/>
    </row>
    <row r="900" s="2" customFormat="1" ht="12.75">
      <c r="C900" s="126"/>
    </row>
    <row r="901" s="2" customFormat="1" ht="12.75">
      <c r="C901" s="126"/>
    </row>
    <row r="902" s="2" customFormat="1" ht="12.75">
      <c r="C902" s="126"/>
    </row>
    <row r="903" s="2" customFormat="1" ht="12.75">
      <c r="C903" s="126"/>
    </row>
    <row r="904" s="2" customFormat="1" ht="12.75">
      <c r="C904" s="126"/>
    </row>
    <row r="905" s="2" customFormat="1" ht="12.75">
      <c r="C905" s="126"/>
    </row>
    <row r="906" s="2" customFormat="1" ht="12.75">
      <c r="C906" s="126"/>
    </row>
    <row r="907" s="2" customFormat="1" ht="12.75">
      <c r="C907" s="126"/>
    </row>
    <row r="908" s="2" customFormat="1" ht="12.75">
      <c r="C908" s="126"/>
    </row>
    <row r="909" s="2" customFormat="1" ht="12.75">
      <c r="C909" s="126"/>
    </row>
    <row r="910" s="2" customFormat="1" ht="12.75">
      <c r="C910" s="126"/>
    </row>
    <row r="911" s="2" customFormat="1" ht="12.75">
      <c r="C911" s="126"/>
    </row>
    <row r="912" s="2" customFormat="1" ht="12.75">
      <c r="C912" s="126"/>
    </row>
    <row r="913" s="2" customFormat="1" ht="12.75">
      <c r="C913" s="126"/>
    </row>
    <row r="914" s="2" customFormat="1" ht="12.75">
      <c r="C914" s="126"/>
    </row>
    <row r="915" s="2" customFormat="1" ht="12.75">
      <c r="C915" s="126"/>
    </row>
    <row r="916" s="2" customFormat="1" ht="12.75">
      <c r="C916" s="126"/>
    </row>
    <row r="917" s="2" customFormat="1" ht="12.75">
      <c r="C917" s="126"/>
    </row>
    <row r="918" s="2" customFormat="1" ht="12.75">
      <c r="C918" s="126"/>
    </row>
    <row r="919" s="2" customFormat="1" ht="12.75">
      <c r="C919" s="126"/>
    </row>
    <row r="920" s="2" customFormat="1" ht="12.75">
      <c r="C920" s="126"/>
    </row>
    <row r="921" s="2" customFormat="1" ht="12.75">
      <c r="C921" s="126"/>
    </row>
    <row r="922" s="2" customFormat="1" ht="12.75">
      <c r="C922" s="126"/>
    </row>
    <row r="923" s="2" customFormat="1" ht="12.75">
      <c r="C923" s="126"/>
    </row>
    <row r="924" s="2" customFormat="1" ht="12.75">
      <c r="C924" s="126"/>
    </row>
    <row r="925" s="2" customFormat="1" ht="12.75">
      <c r="C925" s="126"/>
    </row>
    <row r="926" s="2" customFormat="1" ht="12.75">
      <c r="C926" s="126"/>
    </row>
    <row r="927" s="2" customFormat="1" ht="12.75">
      <c r="C927" s="126"/>
    </row>
    <row r="928" s="2" customFormat="1" ht="12.75">
      <c r="C928" s="126"/>
    </row>
    <row r="929" s="2" customFormat="1" ht="12.75">
      <c r="C929" s="126"/>
    </row>
    <row r="930" s="2" customFormat="1" ht="12.75">
      <c r="C930" s="126"/>
    </row>
    <row r="931" s="2" customFormat="1" ht="12.75">
      <c r="C931" s="126"/>
    </row>
    <row r="932" s="2" customFormat="1" ht="12.75">
      <c r="C932" s="126"/>
    </row>
    <row r="933" s="2" customFormat="1" ht="12.75">
      <c r="C933" s="126"/>
    </row>
    <row r="934" s="2" customFormat="1" ht="12.75">
      <c r="C934" s="126"/>
    </row>
    <row r="935" s="2" customFormat="1" ht="12.75">
      <c r="C935" s="126"/>
    </row>
    <row r="936" s="2" customFormat="1" ht="12.75">
      <c r="C936" s="126"/>
    </row>
    <row r="937" s="2" customFormat="1" ht="12.75">
      <c r="C937" s="126"/>
    </row>
    <row r="938" s="2" customFormat="1" ht="12.75">
      <c r="C938" s="126"/>
    </row>
    <row r="939" s="2" customFormat="1" ht="12.75">
      <c r="C939" s="126"/>
    </row>
    <row r="940" s="2" customFormat="1" ht="12.75">
      <c r="C940" s="126"/>
    </row>
    <row r="941" s="2" customFormat="1" ht="12.75">
      <c r="C941" s="126"/>
    </row>
    <row r="942" s="2" customFormat="1" ht="12.75">
      <c r="C942" s="126"/>
    </row>
    <row r="943" s="2" customFormat="1" ht="12.75">
      <c r="C943" s="126"/>
    </row>
    <row r="944" s="2" customFormat="1" ht="12.75">
      <c r="C944" s="126"/>
    </row>
    <row r="945" s="2" customFormat="1" ht="12.75">
      <c r="C945" s="126"/>
    </row>
    <row r="946" s="2" customFormat="1" ht="12.75">
      <c r="C946" s="126"/>
    </row>
    <row r="947" s="2" customFormat="1" ht="12.75">
      <c r="C947" s="126"/>
    </row>
    <row r="948" s="2" customFormat="1" ht="12.75">
      <c r="C948" s="126"/>
    </row>
    <row r="949" s="2" customFormat="1" ht="12.75">
      <c r="C949" s="126"/>
    </row>
    <row r="950" s="2" customFormat="1" ht="12.75">
      <c r="C950" s="126"/>
    </row>
    <row r="951" s="2" customFormat="1" ht="12.75">
      <c r="C951" s="126"/>
    </row>
    <row r="952" s="2" customFormat="1" ht="12.75">
      <c r="C952" s="126"/>
    </row>
    <row r="953" s="2" customFormat="1" ht="12.75">
      <c r="C953" s="126"/>
    </row>
    <row r="954" s="2" customFormat="1" ht="12.75">
      <c r="C954" s="126"/>
    </row>
    <row r="955" s="2" customFormat="1" ht="12.75">
      <c r="C955" s="126"/>
    </row>
    <row r="956" s="2" customFormat="1" ht="12.75">
      <c r="C956" s="126"/>
    </row>
    <row r="957" s="2" customFormat="1" ht="12.75">
      <c r="C957" s="126"/>
    </row>
    <row r="958" s="2" customFormat="1" ht="12.75">
      <c r="C958" s="126"/>
    </row>
    <row r="959" s="2" customFormat="1" ht="12.75">
      <c r="C959" s="126"/>
    </row>
    <row r="960" s="2" customFormat="1" ht="12.75">
      <c r="C960" s="126"/>
    </row>
    <row r="961" s="2" customFormat="1" ht="12.75">
      <c r="C961" s="126"/>
    </row>
    <row r="962" s="2" customFormat="1" ht="12.75">
      <c r="C962" s="126"/>
    </row>
    <row r="963" s="2" customFormat="1" ht="12.75">
      <c r="C963" s="126"/>
    </row>
    <row r="964" s="2" customFormat="1" ht="12.75">
      <c r="C964" s="126"/>
    </row>
    <row r="965" s="2" customFormat="1" ht="12.75">
      <c r="C965" s="126"/>
    </row>
    <row r="966" s="2" customFormat="1" ht="12.75">
      <c r="C966" s="126"/>
    </row>
    <row r="967" s="2" customFormat="1" ht="12.75">
      <c r="C967" s="126"/>
    </row>
    <row r="968" s="2" customFormat="1" ht="12.75">
      <c r="C968" s="126"/>
    </row>
    <row r="969" s="2" customFormat="1" ht="12.75">
      <c r="C969" s="126"/>
    </row>
    <row r="970" s="2" customFormat="1" ht="12.75">
      <c r="C970" s="126"/>
    </row>
    <row r="971" s="2" customFormat="1" ht="12.75">
      <c r="C971" s="126"/>
    </row>
    <row r="972" s="2" customFormat="1" ht="12.75">
      <c r="C972" s="126"/>
    </row>
    <row r="973" s="2" customFormat="1" ht="12.75">
      <c r="C973" s="126"/>
    </row>
    <row r="974" s="2" customFormat="1" ht="12.75">
      <c r="C974" s="126"/>
    </row>
    <row r="975" s="2" customFormat="1" ht="12.75">
      <c r="C975" s="126"/>
    </row>
    <row r="976" s="2" customFormat="1" ht="12.75">
      <c r="C976" s="126"/>
    </row>
    <row r="977" s="2" customFormat="1" ht="12.75">
      <c r="C977" s="126"/>
    </row>
    <row r="978" s="2" customFormat="1" ht="12.75">
      <c r="C978" s="126"/>
    </row>
    <row r="979" s="2" customFormat="1" ht="12.75">
      <c r="C979" s="126"/>
    </row>
    <row r="980" s="2" customFormat="1" ht="12.75">
      <c r="C980" s="126"/>
    </row>
    <row r="981" s="2" customFormat="1" ht="12.75">
      <c r="C981" s="126"/>
    </row>
    <row r="982" s="2" customFormat="1" ht="12.75">
      <c r="C982" s="126"/>
    </row>
    <row r="983" s="2" customFormat="1" ht="12.75">
      <c r="C983" s="126"/>
    </row>
    <row r="984" s="2" customFormat="1" ht="12.75">
      <c r="C984" s="126"/>
    </row>
    <row r="985" s="2" customFormat="1" ht="12.75">
      <c r="C985" s="126"/>
    </row>
    <row r="986" s="2" customFormat="1" ht="12.75">
      <c r="C986" s="126"/>
    </row>
    <row r="987" s="2" customFormat="1" ht="12.75">
      <c r="C987" s="126"/>
    </row>
    <row r="988" s="2" customFormat="1" ht="12.75">
      <c r="C988" s="126"/>
    </row>
    <row r="989" s="2" customFormat="1" ht="12.75">
      <c r="C989" s="126"/>
    </row>
    <row r="990" s="2" customFormat="1" ht="12.75">
      <c r="C990" s="126"/>
    </row>
    <row r="991" s="2" customFormat="1" ht="12.75">
      <c r="C991" s="126"/>
    </row>
    <row r="992" s="2" customFormat="1" ht="12.75">
      <c r="C992" s="126"/>
    </row>
    <row r="993" s="2" customFormat="1" ht="12.75">
      <c r="C993" s="126"/>
    </row>
    <row r="994" s="2" customFormat="1" ht="12.75">
      <c r="C994" s="126"/>
    </row>
    <row r="995" s="2" customFormat="1" ht="12.75">
      <c r="C995" s="126"/>
    </row>
    <row r="996" s="2" customFormat="1" ht="12.75">
      <c r="C996" s="126"/>
    </row>
    <row r="997" s="2" customFormat="1" ht="12.75">
      <c r="C997" s="126"/>
    </row>
    <row r="998" s="2" customFormat="1" ht="12.75">
      <c r="C998" s="126"/>
    </row>
    <row r="999" s="2" customFormat="1" ht="12.75">
      <c r="C999" s="126"/>
    </row>
    <row r="1000" s="2" customFormat="1" ht="12.75">
      <c r="C1000" s="126"/>
    </row>
    <row r="1001" s="2" customFormat="1" ht="12.75">
      <c r="C1001" s="126"/>
    </row>
    <row r="1002" s="2" customFormat="1" ht="12.75">
      <c r="C1002" s="126"/>
    </row>
    <row r="1003" s="2" customFormat="1" ht="12.75">
      <c r="C1003" s="126"/>
    </row>
    <row r="1004" s="2" customFormat="1" ht="12.75">
      <c r="C1004" s="126"/>
    </row>
    <row r="1005" s="2" customFormat="1" ht="12.75">
      <c r="C1005" s="126"/>
    </row>
    <row r="1006" s="2" customFormat="1" ht="12.75">
      <c r="C1006" s="126"/>
    </row>
    <row r="1007" s="2" customFormat="1" ht="12.75">
      <c r="C1007" s="126"/>
    </row>
    <row r="1008" s="2" customFormat="1" ht="12.75">
      <c r="C1008" s="126"/>
    </row>
    <row r="1009" s="2" customFormat="1" ht="12.75">
      <c r="C1009" s="126"/>
    </row>
    <row r="1010" s="2" customFormat="1" ht="12.75">
      <c r="C1010" s="126"/>
    </row>
    <row r="1011" s="2" customFormat="1" ht="12.75">
      <c r="C1011" s="126"/>
    </row>
    <row r="1012" s="2" customFormat="1" ht="12.75">
      <c r="C1012" s="126"/>
    </row>
    <row r="1013" s="2" customFormat="1" ht="12.75">
      <c r="C1013" s="126"/>
    </row>
    <row r="1014" s="2" customFormat="1" ht="12.75">
      <c r="C1014" s="126"/>
    </row>
    <row r="1015" s="2" customFormat="1" ht="12.75">
      <c r="C1015" s="126"/>
    </row>
    <row r="1016" s="2" customFormat="1" ht="12.75">
      <c r="C1016" s="126"/>
    </row>
    <row r="1017" s="2" customFormat="1" ht="12.75">
      <c r="C1017" s="126"/>
    </row>
    <row r="1018" s="2" customFormat="1" ht="12.75">
      <c r="C1018" s="126"/>
    </row>
    <row r="1019" s="2" customFormat="1" ht="12.75">
      <c r="C1019" s="126"/>
    </row>
    <row r="1020" s="2" customFormat="1" ht="12.75">
      <c r="C1020" s="126"/>
    </row>
    <row r="1021" s="2" customFormat="1" ht="12.75">
      <c r="C1021" s="126"/>
    </row>
    <row r="1022" s="2" customFormat="1" ht="12.75">
      <c r="C1022" s="126"/>
    </row>
    <row r="1023" s="2" customFormat="1" ht="12.75">
      <c r="C1023" s="126"/>
    </row>
    <row r="1024" s="2" customFormat="1" ht="12.75">
      <c r="C1024" s="126"/>
    </row>
    <row r="1025" s="2" customFormat="1" ht="12.75">
      <c r="C1025" s="126"/>
    </row>
    <row r="1026" s="2" customFormat="1" ht="12.75">
      <c r="C1026" s="126"/>
    </row>
    <row r="1027" s="2" customFormat="1" ht="12.75">
      <c r="C1027" s="126"/>
    </row>
    <row r="1028" s="2" customFormat="1" ht="12.75">
      <c r="C1028" s="126"/>
    </row>
    <row r="1029" s="2" customFormat="1" ht="12.75">
      <c r="C1029" s="126"/>
    </row>
    <row r="1030" s="2" customFormat="1" ht="12.75">
      <c r="C1030" s="126"/>
    </row>
    <row r="1031" s="2" customFormat="1" ht="12.75">
      <c r="C1031" s="126"/>
    </row>
    <row r="1032" s="2" customFormat="1" ht="12.75">
      <c r="C1032" s="126"/>
    </row>
    <row r="1033" s="2" customFormat="1" ht="12.75">
      <c r="C1033" s="126"/>
    </row>
    <row r="1034" s="2" customFormat="1" ht="12.75">
      <c r="C1034" s="126"/>
    </row>
    <row r="1035" s="2" customFormat="1" ht="12.75">
      <c r="C1035" s="126"/>
    </row>
    <row r="1036" s="2" customFormat="1" ht="12.75">
      <c r="C1036" s="126"/>
    </row>
    <row r="1037" s="2" customFormat="1" ht="12.75">
      <c r="C1037" s="126"/>
    </row>
    <row r="1038" s="2" customFormat="1" ht="12.75">
      <c r="C1038" s="126"/>
    </row>
    <row r="1039" s="2" customFormat="1" ht="12.75">
      <c r="C1039" s="126"/>
    </row>
    <row r="1040" s="2" customFormat="1" ht="12.75">
      <c r="C1040" s="126"/>
    </row>
    <row r="1041" s="2" customFormat="1" ht="12.75">
      <c r="C1041" s="126"/>
    </row>
    <row r="1042" s="2" customFormat="1" ht="12.75">
      <c r="C1042" s="126"/>
    </row>
    <row r="1043" s="2" customFormat="1" ht="12.75">
      <c r="C1043" s="126"/>
    </row>
    <row r="1044" s="2" customFormat="1" ht="12.75">
      <c r="C1044" s="126"/>
    </row>
    <row r="1045" s="2" customFormat="1" ht="12.75">
      <c r="C1045" s="126"/>
    </row>
    <row r="1046" s="2" customFormat="1" ht="12.75">
      <c r="C1046" s="126"/>
    </row>
    <row r="1047" s="2" customFormat="1" ht="12.75">
      <c r="C1047" s="126"/>
    </row>
    <row r="1048" s="2" customFormat="1" ht="12.75">
      <c r="C1048" s="126"/>
    </row>
    <row r="1049" s="2" customFormat="1" ht="12.75">
      <c r="C1049" s="126"/>
    </row>
    <row r="1050" s="2" customFormat="1" ht="12.75">
      <c r="C1050" s="126"/>
    </row>
    <row r="1051" s="2" customFormat="1" ht="12.75">
      <c r="C1051" s="126"/>
    </row>
    <row r="1052" s="2" customFormat="1" ht="12.75">
      <c r="C1052" s="126"/>
    </row>
    <row r="1053" s="2" customFormat="1" ht="12.75">
      <c r="C1053" s="126"/>
    </row>
    <row r="1054" s="2" customFormat="1" ht="12.75">
      <c r="C1054" s="126"/>
    </row>
    <row r="1055" s="2" customFormat="1" ht="12.75">
      <c r="C1055" s="126"/>
    </row>
    <row r="1056" s="2" customFormat="1" ht="12.75">
      <c r="C1056" s="126"/>
    </row>
    <row r="1057" s="2" customFormat="1" ht="12.75">
      <c r="C1057" s="126"/>
    </row>
    <row r="1058" s="2" customFormat="1" ht="12.75">
      <c r="C1058" s="126"/>
    </row>
    <row r="1059" s="2" customFormat="1" ht="12.75">
      <c r="C1059" s="126"/>
    </row>
    <row r="1060" s="2" customFormat="1" ht="12.75">
      <c r="C1060" s="126"/>
    </row>
    <row r="1061" s="2" customFormat="1" ht="12.75">
      <c r="C1061" s="126"/>
    </row>
    <row r="1062" s="2" customFormat="1" ht="12.75">
      <c r="C1062" s="126"/>
    </row>
    <row r="1063" s="2" customFormat="1" ht="12.75">
      <c r="C1063" s="126"/>
    </row>
    <row r="1064" s="2" customFormat="1" ht="12.75">
      <c r="C1064" s="126"/>
    </row>
    <row r="1065" s="2" customFormat="1" ht="12.75">
      <c r="C1065" s="126"/>
    </row>
    <row r="1066" s="2" customFormat="1" ht="12.75">
      <c r="C1066" s="126"/>
    </row>
    <row r="1067" s="2" customFormat="1" ht="12.75">
      <c r="C1067" s="126"/>
    </row>
    <row r="1068" s="2" customFormat="1" ht="12.75">
      <c r="C1068" s="126"/>
    </row>
    <row r="1069" s="2" customFormat="1" ht="12.75">
      <c r="C1069" s="126"/>
    </row>
    <row r="1070" s="2" customFormat="1" ht="12.75">
      <c r="C1070" s="126"/>
    </row>
    <row r="1071" s="2" customFormat="1" ht="12.75">
      <c r="C1071" s="126"/>
    </row>
    <row r="1072" s="2" customFormat="1" ht="12.75">
      <c r="C1072" s="126"/>
    </row>
    <row r="1073" s="2" customFormat="1" ht="12.75">
      <c r="C1073" s="126"/>
    </row>
    <row r="1074" s="2" customFormat="1" ht="12.75">
      <c r="C1074" s="126"/>
    </row>
    <row r="1075" s="2" customFormat="1" ht="12.75">
      <c r="C1075" s="126"/>
    </row>
    <row r="1076" s="2" customFormat="1" ht="12.75">
      <c r="C1076" s="126"/>
    </row>
    <row r="1077" s="2" customFormat="1" ht="12.75">
      <c r="C1077" s="126"/>
    </row>
    <row r="1078" s="2" customFormat="1" ht="12.75">
      <c r="C1078" s="126"/>
    </row>
    <row r="1079" s="2" customFormat="1" ht="12.75">
      <c r="C1079" s="126"/>
    </row>
    <row r="1080" s="2" customFormat="1" ht="12.75">
      <c r="C1080" s="126"/>
    </row>
    <row r="1081" s="2" customFormat="1" ht="12.75">
      <c r="C1081" s="126"/>
    </row>
    <row r="1082" s="2" customFormat="1" ht="12.75">
      <c r="C1082" s="126"/>
    </row>
    <row r="1083" s="2" customFormat="1" ht="12.75">
      <c r="C1083" s="126"/>
    </row>
    <row r="1084" s="2" customFormat="1" ht="12.75">
      <c r="C1084" s="126"/>
    </row>
    <row r="1085" s="2" customFormat="1" ht="12.75">
      <c r="C1085" s="126"/>
    </row>
    <row r="1086" s="2" customFormat="1" ht="12.75">
      <c r="C1086" s="126"/>
    </row>
    <row r="1087" s="2" customFormat="1" ht="12.75">
      <c r="C1087" s="126"/>
    </row>
    <row r="1088" s="2" customFormat="1" ht="12.75">
      <c r="C1088" s="126"/>
    </row>
    <row r="1089" s="2" customFormat="1" ht="12.75">
      <c r="C1089" s="126"/>
    </row>
    <row r="1090" s="2" customFormat="1" ht="12.75">
      <c r="C1090" s="126"/>
    </row>
    <row r="1091" s="2" customFormat="1" ht="12.75">
      <c r="C1091" s="126"/>
    </row>
    <row r="1092" s="2" customFormat="1" ht="12.75">
      <c r="C1092" s="126"/>
    </row>
    <row r="1093" s="2" customFormat="1" ht="12.75">
      <c r="C1093" s="126"/>
    </row>
    <row r="1094" s="2" customFormat="1" ht="12.75">
      <c r="C1094" s="126"/>
    </row>
    <row r="1095" s="2" customFormat="1" ht="12.75">
      <c r="C1095" s="126"/>
    </row>
    <row r="1096" s="2" customFormat="1" ht="12.75">
      <c r="C1096" s="126"/>
    </row>
    <row r="1097" s="2" customFormat="1" ht="12.75">
      <c r="C1097" s="126"/>
    </row>
    <row r="1098" s="2" customFormat="1" ht="12.75">
      <c r="C1098" s="126"/>
    </row>
    <row r="1099" s="2" customFormat="1" ht="12.75">
      <c r="C1099" s="126"/>
    </row>
    <row r="1100" s="2" customFormat="1" ht="12.75">
      <c r="C1100" s="126"/>
    </row>
    <row r="1101" s="2" customFormat="1" ht="12.75">
      <c r="C1101" s="126"/>
    </row>
    <row r="1102" s="2" customFormat="1" ht="12.75">
      <c r="C1102" s="126"/>
    </row>
    <row r="1103" s="2" customFormat="1" ht="12.75">
      <c r="C1103" s="126"/>
    </row>
    <row r="1104" s="2" customFormat="1" ht="12.75">
      <c r="C1104" s="126"/>
    </row>
    <row r="1105" s="2" customFormat="1" ht="12.75">
      <c r="C1105" s="126"/>
    </row>
    <row r="1106" s="2" customFormat="1" ht="12.75">
      <c r="C1106" s="126"/>
    </row>
    <row r="1107" s="2" customFormat="1" ht="12.75">
      <c r="C1107" s="126"/>
    </row>
    <row r="1108" s="2" customFormat="1" ht="12.75">
      <c r="C1108" s="126"/>
    </row>
    <row r="1109" s="2" customFormat="1" ht="12.75">
      <c r="C1109" s="126"/>
    </row>
    <row r="1110" s="2" customFormat="1" ht="12.75">
      <c r="C1110" s="126"/>
    </row>
    <row r="1111" s="2" customFormat="1" ht="12.75">
      <c r="C1111" s="126"/>
    </row>
    <row r="1112" s="2" customFormat="1" ht="12.75">
      <c r="C1112" s="126"/>
    </row>
    <row r="1113" s="2" customFormat="1" ht="12.75">
      <c r="C1113" s="126"/>
    </row>
    <row r="1114" s="2" customFormat="1" ht="12.75">
      <c r="C1114" s="126"/>
    </row>
    <row r="1115" s="2" customFormat="1" ht="12.75">
      <c r="C1115" s="126"/>
    </row>
    <row r="1116" s="2" customFormat="1" ht="12.75">
      <c r="C1116" s="126"/>
    </row>
    <row r="1117" s="2" customFormat="1" ht="12.75">
      <c r="C1117" s="126"/>
    </row>
    <row r="1118" s="2" customFormat="1" ht="12.75">
      <c r="C1118" s="126"/>
    </row>
    <row r="1119" s="2" customFormat="1" ht="12.75">
      <c r="C1119" s="126"/>
    </row>
    <row r="1120" s="2" customFormat="1" ht="12.75">
      <c r="C1120" s="126"/>
    </row>
    <row r="1121" s="2" customFormat="1" ht="12.75">
      <c r="C1121" s="126"/>
    </row>
    <row r="1122" s="2" customFormat="1" ht="12.75">
      <c r="C1122" s="126"/>
    </row>
    <row r="1123" s="2" customFormat="1" ht="12.75">
      <c r="C1123" s="126"/>
    </row>
    <row r="1124" s="2" customFormat="1" ht="12.75">
      <c r="C1124" s="126"/>
    </row>
    <row r="1125" s="2" customFormat="1" ht="12.75">
      <c r="C1125" s="126"/>
    </row>
    <row r="1126" s="2" customFormat="1" ht="12.75">
      <c r="C1126" s="126"/>
    </row>
    <row r="1127" s="2" customFormat="1" ht="12.75">
      <c r="C1127" s="126"/>
    </row>
    <row r="1128" s="2" customFormat="1" ht="12.75">
      <c r="C1128" s="126"/>
    </row>
    <row r="1129" s="2" customFormat="1" ht="12.75">
      <c r="C1129" s="126"/>
    </row>
    <row r="1130" s="2" customFormat="1" ht="12.75">
      <c r="C1130" s="126"/>
    </row>
    <row r="1131" s="2" customFormat="1" ht="12.75">
      <c r="C1131" s="126"/>
    </row>
    <row r="1132" s="2" customFormat="1" ht="12.75">
      <c r="C1132" s="126"/>
    </row>
    <row r="1133" s="2" customFormat="1" ht="12.75">
      <c r="C1133" s="126"/>
    </row>
    <row r="1134" s="2" customFormat="1" ht="12.75">
      <c r="C1134" s="126"/>
    </row>
    <row r="1135" s="2" customFormat="1" ht="12.75">
      <c r="C1135" s="126"/>
    </row>
    <row r="1136" s="2" customFormat="1" ht="12.75">
      <c r="C1136" s="126"/>
    </row>
    <row r="1137" s="2" customFormat="1" ht="12.75">
      <c r="C1137" s="126"/>
    </row>
    <row r="1138" s="2" customFormat="1" ht="12.75">
      <c r="C1138" s="126"/>
    </row>
    <row r="1139" s="2" customFormat="1" ht="12.75">
      <c r="C1139" s="126"/>
    </row>
    <row r="1140" s="2" customFormat="1" ht="12.75">
      <c r="C1140" s="126"/>
    </row>
    <row r="1141" s="2" customFormat="1" ht="12.75">
      <c r="C1141" s="126"/>
    </row>
    <row r="1142" s="2" customFormat="1" ht="12.75">
      <c r="C1142" s="126"/>
    </row>
    <row r="1143" s="2" customFormat="1" ht="12.75">
      <c r="C1143" s="126"/>
    </row>
    <row r="1144" s="2" customFormat="1" ht="12.75">
      <c r="C1144" s="126"/>
    </row>
    <row r="1145" s="2" customFormat="1" ht="12.75">
      <c r="C1145" s="126"/>
    </row>
    <row r="1146" s="2" customFormat="1" ht="12.75">
      <c r="C1146" s="126"/>
    </row>
    <row r="1147" s="2" customFormat="1" ht="12.75">
      <c r="C1147" s="126"/>
    </row>
    <row r="1148" s="2" customFormat="1" ht="12.75">
      <c r="C1148" s="126"/>
    </row>
    <row r="1149" s="2" customFormat="1" ht="12.75">
      <c r="C1149" s="126"/>
    </row>
    <row r="1150" s="2" customFormat="1" ht="12.75">
      <c r="C1150" s="126"/>
    </row>
    <row r="1151" s="2" customFormat="1" ht="12.75">
      <c r="C1151" s="126"/>
    </row>
    <row r="1152" s="2" customFormat="1" ht="12.75">
      <c r="C1152" s="126"/>
    </row>
    <row r="1153" s="2" customFormat="1" ht="12.75">
      <c r="C1153" s="126"/>
    </row>
    <row r="1154" s="2" customFormat="1" ht="12.75">
      <c r="C1154" s="126"/>
    </row>
    <row r="1155" s="2" customFormat="1" ht="12.75">
      <c r="C1155" s="126"/>
    </row>
    <row r="1156" s="2" customFormat="1" ht="12.75">
      <c r="C1156" s="126"/>
    </row>
    <row r="1157" s="2" customFormat="1" ht="12.75">
      <c r="C1157" s="126"/>
    </row>
    <row r="1158" s="2" customFormat="1" ht="12.75">
      <c r="C1158" s="126"/>
    </row>
    <row r="1159" s="2" customFormat="1" ht="12.75">
      <c r="C1159" s="126"/>
    </row>
    <row r="1160" s="2" customFormat="1" ht="12.75">
      <c r="C1160" s="126"/>
    </row>
    <row r="1161" s="2" customFormat="1" ht="12.75">
      <c r="C1161" s="126"/>
    </row>
    <row r="1162" s="2" customFormat="1" ht="12.75">
      <c r="C1162" s="126"/>
    </row>
    <row r="1163" s="2" customFormat="1" ht="12.75">
      <c r="C1163" s="126"/>
    </row>
    <row r="1164" s="2" customFormat="1" ht="12.75">
      <c r="C1164" s="126"/>
    </row>
    <row r="1165" s="2" customFormat="1" ht="12.75">
      <c r="C1165" s="126"/>
    </row>
    <row r="1166" s="2" customFormat="1" ht="12.75">
      <c r="C1166" s="126"/>
    </row>
    <row r="1167" s="2" customFormat="1" ht="12.75">
      <c r="C1167" s="126"/>
    </row>
    <row r="1168" s="2" customFormat="1" ht="12.75">
      <c r="C1168" s="126"/>
    </row>
    <row r="1169" s="2" customFormat="1" ht="12.75">
      <c r="C1169" s="126"/>
    </row>
    <row r="1170" s="2" customFormat="1" ht="12.75">
      <c r="C1170" s="126"/>
    </row>
    <row r="1171" s="2" customFormat="1" ht="12.75">
      <c r="C1171" s="126"/>
    </row>
    <row r="1172" s="2" customFormat="1" ht="12.75">
      <c r="C1172" s="126"/>
    </row>
    <row r="1173" s="2" customFormat="1" ht="12.75">
      <c r="C1173" s="126"/>
    </row>
    <row r="1174" s="2" customFormat="1" ht="12.75">
      <c r="C1174" s="126"/>
    </row>
    <row r="1175" s="2" customFormat="1" ht="12.75">
      <c r="C1175" s="126"/>
    </row>
    <row r="1176" s="2" customFormat="1" ht="12.75">
      <c r="C1176" s="126"/>
    </row>
    <row r="1177" s="2" customFormat="1" ht="12.75">
      <c r="C1177" s="126"/>
    </row>
    <row r="1178" s="2" customFormat="1" ht="12.75">
      <c r="C1178" s="126"/>
    </row>
    <row r="1179" s="2" customFormat="1" ht="12.75">
      <c r="C1179" s="126"/>
    </row>
    <row r="1180" s="2" customFormat="1" ht="12.75">
      <c r="C1180" s="126"/>
    </row>
    <row r="1181" s="2" customFormat="1" ht="12.75">
      <c r="C1181" s="126"/>
    </row>
    <row r="1182" s="2" customFormat="1" ht="12.75">
      <c r="C1182" s="126"/>
    </row>
    <row r="1183" s="2" customFormat="1" ht="12.75">
      <c r="C1183" s="126"/>
    </row>
    <row r="1184" s="2" customFormat="1" ht="12.75">
      <c r="C1184" s="126"/>
    </row>
    <row r="1185" s="2" customFormat="1" ht="12.75">
      <c r="C1185" s="126"/>
    </row>
    <row r="1186" s="2" customFormat="1" ht="12.75">
      <c r="C1186" s="126"/>
    </row>
    <row r="1187" s="2" customFormat="1" ht="12.75">
      <c r="C1187" s="126"/>
    </row>
    <row r="1188" s="2" customFormat="1" ht="12.75">
      <c r="C1188" s="126"/>
    </row>
    <row r="1189" s="2" customFormat="1" ht="12.75">
      <c r="C1189" s="126"/>
    </row>
    <row r="1190" s="2" customFormat="1" ht="12.75">
      <c r="C1190" s="126"/>
    </row>
    <row r="1191" s="2" customFormat="1" ht="12.75">
      <c r="C1191" s="126"/>
    </row>
    <row r="1192" s="2" customFormat="1" ht="12.75">
      <c r="C1192" s="126"/>
    </row>
    <row r="1193" s="2" customFormat="1" ht="12.75">
      <c r="C1193" s="126"/>
    </row>
    <row r="1194" s="2" customFormat="1" ht="12.75">
      <c r="C1194" s="126"/>
    </row>
    <row r="1195" s="2" customFormat="1" ht="12.75">
      <c r="C1195" s="126"/>
    </row>
    <row r="1196" s="2" customFormat="1" ht="12.75">
      <c r="C1196" s="126"/>
    </row>
    <row r="1197" s="2" customFormat="1" ht="12.75">
      <c r="C1197" s="126"/>
    </row>
    <row r="1198" s="2" customFormat="1" ht="12.75">
      <c r="C1198" s="126"/>
    </row>
    <row r="1199" s="2" customFormat="1" ht="12.75">
      <c r="C1199" s="126"/>
    </row>
    <row r="1200" s="2" customFormat="1" ht="12.75">
      <c r="C1200" s="126"/>
    </row>
    <row r="1201" s="2" customFormat="1" ht="12.75">
      <c r="C1201" s="126"/>
    </row>
    <row r="1202" s="2" customFormat="1" ht="12.75">
      <c r="C1202" s="126"/>
    </row>
    <row r="1203" s="2" customFormat="1" ht="12.75">
      <c r="C1203" s="126"/>
    </row>
    <row r="1204" s="2" customFormat="1" ht="12.75">
      <c r="C1204" s="126"/>
    </row>
    <row r="1205" s="2" customFormat="1" ht="12.75">
      <c r="C1205" s="126"/>
    </row>
    <row r="1206" s="2" customFormat="1" ht="12.75">
      <c r="C1206" s="126"/>
    </row>
    <row r="1207" s="2" customFormat="1" ht="12.75">
      <c r="C1207" s="126"/>
    </row>
    <row r="1208" s="2" customFormat="1" ht="12.75">
      <c r="C1208" s="126"/>
    </row>
    <row r="1209" s="2" customFormat="1" ht="12.75">
      <c r="C1209" s="126"/>
    </row>
    <row r="1210" s="2" customFormat="1" ht="12.75">
      <c r="C1210" s="126"/>
    </row>
    <row r="1211" s="2" customFormat="1" ht="12.75">
      <c r="C1211" s="126"/>
    </row>
    <row r="1212" s="2" customFormat="1" ht="12.75">
      <c r="C1212" s="126"/>
    </row>
    <row r="1213" s="2" customFormat="1" ht="12.75">
      <c r="C1213" s="126"/>
    </row>
    <row r="1214" s="2" customFormat="1" ht="12.75">
      <c r="C1214" s="126"/>
    </row>
    <row r="1215" s="2" customFormat="1" ht="12.75">
      <c r="C1215" s="126"/>
    </row>
    <row r="1216" s="2" customFormat="1" ht="12.75">
      <c r="C1216" s="126"/>
    </row>
    <row r="1217" s="2" customFormat="1" ht="12.75">
      <c r="C1217" s="126"/>
    </row>
    <row r="1218" s="2" customFormat="1" ht="12.75">
      <c r="C1218" s="126"/>
    </row>
    <row r="1219" s="2" customFormat="1" ht="12.75">
      <c r="C1219" s="126"/>
    </row>
    <row r="1220" s="2" customFormat="1" ht="12.75">
      <c r="C1220" s="126"/>
    </row>
    <row r="1221" s="2" customFormat="1" ht="12.75">
      <c r="C1221" s="126"/>
    </row>
    <row r="1222" s="2" customFormat="1" ht="12.75">
      <c r="C1222" s="126"/>
    </row>
    <row r="1223" s="2" customFormat="1" ht="12.75">
      <c r="C1223" s="126"/>
    </row>
    <row r="1224" s="2" customFormat="1" ht="12.75">
      <c r="C1224" s="126"/>
    </row>
    <row r="1225" s="2" customFormat="1" ht="12.75">
      <c r="C1225" s="126"/>
    </row>
    <row r="1226" s="2" customFormat="1" ht="12.75">
      <c r="C1226" s="126"/>
    </row>
    <row r="1227" s="2" customFormat="1" ht="12.75">
      <c r="C1227" s="126"/>
    </row>
    <row r="1228" s="2" customFormat="1" ht="12.75">
      <c r="C1228" s="126"/>
    </row>
    <row r="1229" s="2" customFormat="1" ht="12.75">
      <c r="C1229" s="126"/>
    </row>
    <row r="1230" s="2" customFormat="1" ht="12.75">
      <c r="C1230" s="126"/>
    </row>
    <row r="1231" s="2" customFormat="1" ht="12.75">
      <c r="C1231" s="126"/>
    </row>
    <row r="1232" s="2" customFormat="1" ht="12.75">
      <c r="C1232" s="126"/>
    </row>
    <row r="1233" s="2" customFormat="1" ht="12.75">
      <c r="C1233" s="126"/>
    </row>
    <row r="1234" s="2" customFormat="1" ht="12.75">
      <c r="C1234" s="126"/>
    </row>
    <row r="1235" s="2" customFormat="1" ht="12.75">
      <c r="C1235" s="126"/>
    </row>
    <row r="1236" s="2" customFormat="1" ht="12.75">
      <c r="C1236" s="126"/>
    </row>
    <row r="1237" s="2" customFormat="1" ht="12.75">
      <c r="C1237" s="126"/>
    </row>
    <row r="1238" s="2" customFormat="1" ht="12.75">
      <c r="C1238" s="126"/>
    </row>
    <row r="1239" s="2" customFormat="1" ht="12.75">
      <c r="C1239" s="126"/>
    </row>
    <row r="1240" s="2" customFormat="1" ht="12.75">
      <c r="C1240" s="126"/>
    </row>
    <row r="1241" s="2" customFormat="1" ht="12.75">
      <c r="C1241" s="126"/>
    </row>
    <row r="1242" s="2" customFormat="1" ht="12.75">
      <c r="C1242" s="126"/>
    </row>
    <row r="1243" s="2" customFormat="1" ht="12.75">
      <c r="C1243" s="126"/>
    </row>
    <row r="1244" s="2" customFormat="1" ht="12.75">
      <c r="C1244" s="126"/>
    </row>
    <row r="1245" s="2" customFormat="1" ht="12.75">
      <c r="C1245" s="126"/>
    </row>
    <row r="1246" s="2" customFormat="1" ht="12.75">
      <c r="C1246" s="126"/>
    </row>
    <row r="1247" s="2" customFormat="1" ht="12.75">
      <c r="C1247" s="126"/>
    </row>
    <row r="1248" s="2" customFormat="1" ht="12.75">
      <c r="C1248" s="126"/>
    </row>
    <row r="1249" s="2" customFormat="1" ht="12.75">
      <c r="C1249" s="126"/>
    </row>
    <row r="1250" s="2" customFormat="1" ht="12.75">
      <c r="C1250" s="126"/>
    </row>
    <row r="1251" s="2" customFormat="1" ht="12.75">
      <c r="C1251" s="126"/>
    </row>
    <row r="1252" s="2" customFormat="1" ht="12.75">
      <c r="C1252" s="126"/>
    </row>
    <row r="1253" s="2" customFormat="1" ht="12.75">
      <c r="C1253" s="126"/>
    </row>
    <row r="1254" s="2" customFormat="1" ht="12.75">
      <c r="C1254" s="126"/>
    </row>
    <row r="1255" s="2" customFormat="1" ht="12.75">
      <c r="C1255" s="126"/>
    </row>
    <row r="1256" s="2" customFormat="1" ht="12.75">
      <c r="C1256" s="126"/>
    </row>
    <row r="1257" s="2" customFormat="1" ht="12.75">
      <c r="C1257" s="126"/>
    </row>
    <row r="1258" s="2" customFormat="1" ht="12.75">
      <c r="C1258" s="126"/>
    </row>
    <row r="1259" s="2" customFormat="1" ht="12.75">
      <c r="C1259" s="126"/>
    </row>
    <row r="1260" s="2" customFormat="1" ht="12.75">
      <c r="C1260" s="126"/>
    </row>
    <row r="1261" s="2" customFormat="1" ht="12.75">
      <c r="C1261" s="126"/>
    </row>
    <row r="1262" s="2" customFormat="1" ht="12.75">
      <c r="C1262" s="126"/>
    </row>
    <row r="1263" s="2" customFormat="1" ht="12.75">
      <c r="C1263" s="126"/>
    </row>
    <row r="1264" s="2" customFormat="1" ht="12.75">
      <c r="C1264" s="126"/>
    </row>
    <row r="1265" s="2" customFormat="1" ht="12.75">
      <c r="C1265" s="126"/>
    </row>
    <row r="1266" s="2" customFormat="1" ht="12.75">
      <c r="C1266" s="126"/>
    </row>
    <row r="1267" s="2" customFormat="1" ht="12.75">
      <c r="C1267" s="126"/>
    </row>
    <row r="1268" s="2" customFormat="1" ht="12.75">
      <c r="C1268" s="126"/>
    </row>
    <row r="1269" s="2" customFormat="1" ht="12.75">
      <c r="C1269" s="126"/>
    </row>
    <row r="1270" s="2" customFormat="1" ht="12.75">
      <c r="C1270" s="126"/>
    </row>
    <row r="1271" s="2" customFormat="1" ht="12.75">
      <c r="C1271" s="126"/>
    </row>
    <row r="1272" s="2" customFormat="1" ht="12.75">
      <c r="C1272" s="126"/>
    </row>
    <row r="1273" s="2" customFormat="1" ht="12.75">
      <c r="C1273" s="126"/>
    </row>
    <row r="1274" s="2" customFormat="1" ht="12.75">
      <c r="C1274" s="126"/>
    </row>
    <row r="1275" s="2" customFormat="1" ht="12.75">
      <c r="C1275" s="126"/>
    </row>
    <row r="1276" s="2" customFormat="1" ht="12.75">
      <c r="C1276" s="126"/>
    </row>
    <row r="1277" s="2" customFormat="1" ht="12.75">
      <c r="C1277" s="126"/>
    </row>
    <row r="1278" s="2" customFormat="1" ht="12.75">
      <c r="C1278" s="126"/>
    </row>
    <row r="1279" s="2" customFormat="1" ht="12.75">
      <c r="C1279" s="126"/>
    </row>
    <row r="1280" s="2" customFormat="1" ht="12.75">
      <c r="C1280" s="126"/>
    </row>
    <row r="1281" s="2" customFormat="1" ht="12.75">
      <c r="C1281" s="126"/>
    </row>
    <row r="1282" s="2" customFormat="1" ht="12.75">
      <c r="C1282" s="126"/>
    </row>
    <row r="1283" s="2" customFormat="1" ht="12.75">
      <c r="C1283" s="126"/>
    </row>
    <row r="1284" s="2" customFormat="1" ht="12.75">
      <c r="C1284" s="126"/>
    </row>
    <row r="1285" s="2" customFormat="1" ht="12.75">
      <c r="C1285" s="126"/>
    </row>
    <row r="1286" s="2" customFormat="1" ht="12.75">
      <c r="C1286" s="126"/>
    </row>
    <row r="1287" s="2" customFormat="1" ht="12.75">
      <c r="C1287" s="126"/>
    </row>
    <row r="1288" s="2" customFormat="1" ht="12.75">
      <c r="C1288" s="126"/>
    </row>
    <row r="1289" s="2" customFormat="1" ht="12.75">
      <c r="C1289" s="126"/>
    </row>
    <row r="1290" s="2" customFormat="1" ht="12.75">
      <c r="C1290" s="126"/>
    </row>
    <row r="1291" s="2" customFormat="1" ht="12.75">
      <c r="C1291" s="126"/>
    </row>
    <row r="1292" s="2" customFormat="1" ht="12.75">
      <c r="C1292" s="126"/>
    </row>
    <row r="1293" s="2" customFormat="1" ht="12.75">
      <c r="C1293" s="126"/>
    </row>
    <row r="1294" s="2" customFormat="1" ht="12.75">
      <c r="C1294" s="126"/>
    </row>
    <row r="1295" s="2" customFormat="1" ht="12.75">
      <c r="C1295" s="126"/>
    </row>
    <row r="1296" s="2" customFormat="1" ht="12.75">
      <c r="C1296" s="126"/>
    </row>
    <row r="1297" s="2" customFormat="1" ht="12.75">
      <c r="C1297" s="126"/>
    </row>
    <row r="1298" s="2" customFormat="1" ht="12.75">
      <c r="C1298" s="126"/>
    </row>
    <row r="1299" s="2" customFormat="1" ht="12.75">
      <c r="C1299" s="126"/>
    </row>
    <row r="1300" s="2" customFormat="1" ht="12.75">
      <c r="C1300" s="126"/>
    </row>
    <row r="1301" s="2" customFormat="1" ht="12.75">
      <c r="C1301" s="126"/>
    </row>
    <row r="1302" s="2" customFormat="1" ht="12.75">
      <c r="C1302" s="126"/>
    </row>
    <row r="1303" s="2" customFormat="1" ht="12.75">
      <c r="C1303" s="126"/>
    </row>
    <row r="1304" s="2" customFormat="1" ht="12.75">
      <c r="C1304" s="126"/>
    </row>
    <row r="1305" s="2" customFormat="1" ht="12.75">
      <c r="C1305" s="126"/>
    </row>
    <row r="1306" s="2" customFormat="1" ht="12.75">
      <c r="C1306" s="126"/>
    </row>
    <row r="1307" s="2" customFormat="1" ht="12.75">
      <c r="C1307" s="126"/>
    </row>
    <row r="1308" s="2" customFormat="1" ht="12.75">
      <c r="C1308" s="126"/>
    </row>
    <row r="1309" s="2" customFormat="1" ht="12.75">
      <c r="C1309" s="126"/>
    </row>
    <row r="1310" s="2" customFormat="1" ht="12.75">
      <c r="C1310" s="126"/>
    </row>
    <row r="1311" s="2" customFormat="1" ht="12.75">
      <c r="C1311" s="126"/>
    </row>
    <row r="1312" s="2" customFormat="1" ht="12.75">
      <c r="C1312" s="126"/>
    </row>
    <row r="1313" s="2" customFormat="1" ht="12.75">
      <c r="C1313" s="126"/>
    </row>
    <row r="1314" s="2" customFormat="1" ht="12.75">
      <c r="C1314" s="126"/>
    </row>
    <row r="1315" s="2" customFormat="1" ht="12.75">
      <c r="C1315" s="126"/>
    </row>
    <row r="1316" s="2" customFormat="1" ht="12.75">
      <c r="C1316" s="126"/>
    </row>
    <row r="1317" s="2" customFormat="1" ht="12.75">
      <c r="C1317" s="126"/>
    </row>
    <row r="1318" s="2" customFormat="1" ht="12.75">
      <c r="C1318" s="126"/>
    </row>
    <row r="1319" s="2" customFormat="1" ht="12.75">
      <c r="C1319" s="126"/>
    </row>
    <row r="1320" s="2" customFormat="1" ht="12.75">
      <c r="C1320" s="126"/>
    </row>
    <row r="1321" s="2" customFormat="1" ht="12.75">
      <c r="C1321" s="126"/>
    </row>
    <row r="1322" s="2" customFormat="1" ht="12.75">
      <c r="C1322" s="126"/>
    </row>
    <row r="1323" s="2" customFormat="1" ht="12.75">
      <c r="C1323" s="126"/>
    </row>
    <row r="1324" s="2" customFormat="1" ht="12.75">
      <c r="C1324" s="126"/>
    </row>
    <row r="1325" s="2" customFormat="1" ht="12.75">
      <c r="C1325" s="126"/>
    </row>
    <row r="1326" s="2" customFormat="1" ht="12.75">
      <c r="C1326" s="126"/>
    </row>
    <row r="1327" s="2" customFormat="1" ht="12.75">
      <c r="C1327" s="126"/>
    </row>
    <row r="1328" s="2" customFormat="1" ht="12.75">
      <c r="C1328" s="126"/>
    </row>
    <row r="1329" s="2" customFormat="1" ht="12.75">
      <c r="C1329" s="126"/>
    </row>
    <row r="1330" s="2" customFormat="1" ht="12.75">
      <c r="C1330" s="126"/>
    </row>
    <row r="1331" s="2" customFormat="1" ht="12.75">
      <c r="C1331" s="126"/>
    </row>
    <row r="1332" s="2" customFormat="1" ht="12.75">
      <c r="C1332" s="126"/>
    </row>
    <row r="1333" s="2" customFormat="1" ht="12.75">
      <c r="C1333" s="126"/>
    </row>
    <row r="1334" s="2" customFormat="1" ht="12.75">
      <c r="C1334" s="126"/>
    </row>
    <row r="1335" s="2" customFormat="1" ht="12.75">
      <c r="C1335" s="126"/>
    </row>
    <row r="1336" s="2" customFormat="1" ht="12.75">
      <c r="C1336" s="126"/>
    </row>
    <row r="1337" s="2" customFormat="1" ht="12.75">
      <c r="C1337" s="126"/>
    </row>
    <row r="1338" s="2" customFormat="1" ht="12.75">
      <c r="C1338" s="126"/>
    </row>
    <row r="1339" s="2" customFormat="1" ht="12.75">
      <c r="C1339" s="126"/>
    </row>
    <row r="1340" s="2" customFormat="1" ht="12.75">
      <c r="C1340" s="126"/>
    </row>
    <row r="1341" s="2" customFormat="1" ht="12.75">
      <c r="C1341" s="126"/>
    </row>
    <row r="1342" s="2" customFormat="1" ht="12.75">
      <c r="C1342" s="126"/>
    </row>
    <row r="1343" s="2" customFormat="1" ht="12.75">
      <c r="C1343" s="126"/>
    </row>
    <row r="1344" s="2" customFormat="1" ht="12.75">
      <c r="C1344" s="126"/>
    </row>
    <row r="1345" s="2" customFormat="1" ht="12.75">
      <c r="C1345" s="126"/>
    </row>
    <row r="1346" s="2" customFormat="1" ht="12.75">
      <c r="C1346" s="126"/>
    </row>
    <row r="1347" s="2" customFormat="1" ht="12.75">
      <c r="C1347" s="126"/>
    </row>
    <row r="1348" s="2" customFormat="1" ht="12.75">
      <c r="C1348" s="126"/>
    </row>
    <row r="1349" s="2" customFormat="1" ht="12.75">
      <c r="C1349" s="126"/>
    </row>
    <row r="1350" s="2" customFormat="1" ht="12.75">
      <c r="C1350" s="126"/>
    </row>
    <row r="1351" s="2" customFormat="1" ht="12.75">
      <c r="C1351" s="126"/>
    </row>
    <row r="1352" s="2" customFormat="1" ht="12.75">
      <c r="C1352" s="126"/>
    </row>
    <row r="1353" s="2" customFormat="1" ht="12.75">
      <c r="C1353" s="126"/>
    </row>
    <row r="1354" s="2" customFormat="1" ht="12.75">
      <c r="C1354" s="126"/>
    </row>
    <row r="1355" s="2" customFormat="1" ht="12.75">
      <c r="C1355" s="126"/>
    </row>
    <row r="1357" ht="12.75">
      <c r="F1357" s="4" t="e">
        <f>F79+#REF!+F83+F86+F89+F92+F95+F98+F101+F105+F108+F111+F114+F117+F125+F128+F131+F134+F136+F139+F149+#REF!+F181+#REF!+F346</f>
        <v>#REF!</v>
      </c>
    </row>
  </sheetData>
  <sheetProtection/>
  <mergeCells count="15">
    <mergeCell ref="B1:F1"/>
    <mergeCell ref="B2:F2"/>
    <mergeCell ref="B4:F4"/>
    <mergeCell ref="A17:A18"/>
    <mergeCell ref="B17:E17"/>
    <mergeCell ref="F17:F18"/>
    <mergeCell ref="E7:F7"/>
    <mergeCell ref="B8:F8"/>
    <mergeCell ref="B9:F9"/>
    <mergeCell ref="A10:F10"/>
    <mergeCell ref="A11:F11"/>
    <mergeCell ref="A12:F12"/>
    <mergeCell ref="A14:F14"/>
    <mergeCell ref="B3:F3"/>
    <mergeCell ref="A15:F15"/>
  </mergeCells>
  <printOptions/>
  <pageMargins left="0.7874015748031497" right="0.3937007874015748" top="0.3937007874015748" bottom="0.3937007874015748" header="0.15748031496062992" footer="0.2755905511811024"/>
  <pageSetup fitToHeight="9" horizontalDpi="600" verticalDpi="600" orientation="portrait" paperSize="9" scale="63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FIN04</dc:creator>
  <cp:keywords/>
  <dc:description/>
  <cp:lastModifiedBy>User</cp:lastModifiedBy>
  <cp:lastPrinted>2020-02-05T12:08:28Z</cp:lastPrinted>
  <dcterms:created xsi:type="dcterms:W3CDTF">2007-09-27T04:48:52Z</dcterms:created>
  <dcterms:modified xsi:type="dcterms:W3CDTF">2020-02-20T05:24:06Z</dcterms:modified>
  <cp:category/>
  <cp:version/>
  <cp:contentType/>
  <cp:contentStatus/>
</cp:coreProperties>
</file>