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8-2019" sheetId="21" r:id="rId1"/>
  </sheets>
  <definedNames>
    <definedName name="BFT_Print_Titles" localSheetId="0">'2018-2019'!$7:$8</definedName>
    <definedName name="_xlnm.Print_Titles" localSheetId="0">'2018-2019'!$7:$8</definedName>
    <definedName name="_xlnm.Print_Area" localSheetId="0">'2018-2019'!$A$1:$E$55</definedName>
  </definedNames>
  <calcPr calcId="145621"/>
</workbook>
</file>

<file path=xl/calcChain.xml><?xml version="1.0" encoding="utf-8"?>
<calcChain xmlns="http://schemas.openxmlformats.org/spreadsheetml/2006/main">
  <c r="E35" i="21" l="1"/>
  <c r="D35" i="21"/>
  <c r="E34" i="21"/>
  <c r="D34" i="21"/>
  <c r="D33" i="21" s="1"/>
  <c r="E39" i="21"/>
  <c r="E47" i="21"/>
  <c r="E37" i="21"/>
  <c r="D37" i="21"/>
  <c r="E24" i="21"/>
  <c r="D24" i="21"/>
  <c r="E13" i="21"/>
  <c r="D13" i="21"/>
  <c r="E54" i="21"/>
  <c r="D54" i="21"/>
  <c r="E52" i="21"/>
  <c r="D52" i="21"/>
  <c r="E50" i="21"/>
  <c r="D50" i="21"/>
  <c r="E41" i="21"/>
  <c r="D41" i="21"/>
  <c r="D38" i="21"/>
  <c r="E31" i="21"/>
  <c r="D31" i="21"/>
  <c r="D26" i="21"/>
  <c r="E18" i="21"/>
  <c r="D18" i="21"/>
  <c r="D10" i="21"/>
  <c r="E16" i="21"/>
  <c r="D16" i="21"/>
  <c r="E11" i="21"/>
  <c r="E10" i="21" s="1"/>
  <c r="D11" i="21"/>
  <c r="D48" i="21"/>
  <c r="E48" i="21"/>
  <c r="E14" i="21"/>
  <c r="D14" i="21"/>
  <c r="E49" i="21"/>
  <c r="D49" i="21"/>
  <c r="D47" i="21"/>
  <c r="D45" i="21" s="1"/>
  <c r="E15" i="21"/>
  <c r="D15" i="21"/>
  <c r="D39" i="21"/>
  <c r="E28" i="21"/>
  <c r="E26" i="21" s="1"/>
  <c r="D28" i="21"/>
  <c r="E27" i="21"/>
  <c r="D27" i="21"/>
  <c r="E25" i="21"/>
  <c r="D25" i="21"/>
  <c r="E30" i="21"/>
  <c r="E29" i="21"/>
  <c r="E22" i="21"/>
  <c r="E21" i="21" s="1"/>
  <c r="D22" i="21"/>
  <c r="D20" i="21"/>
  <c r="E40" i="21"/>
  <c r="E38" i="21" s="1"/>
  <c r="E12" i="21"/>
  <c r="D12" i="21"/>
  <c r="D40" i="21"/>
  <c r="D29" i="21"/>
  <c r="E33" i="21" l="1"/>
  <c r="D21" i="21"/>
  <c r="D9" i="21" s="1"/>
  <c r="E45" i="21"/>
  <c r="E9" i="21" s="1"/>
</calcChain>
</file>

<file path=xl/sharedStrings.xml><?xml version="1.0" encoding="utf-8"?>
<sst xmlns="http://schemas.openxmlformats.org/spreadsheetml/2006/main" count="151" uniqueCount="75">
  <si>
    <t>3</t>
  </si>
  <si>
    <t>1</t>
  </si>
  <si>
    <t>Раздел</t>
  </si>
  <si>
    <t>Подраздел</t>
  </si>
  <si>
    <t>01</t>
  </si>
  <si>
    <t>02</t>
  </si>
  <si>
    <t>04</t>
  </si>
  <si>
    <t>13</t>
  </si>
  <si>
    <t>03</t>
  </si>
  <si>
    <t>08</t>
  </si>
  <si>
    <t xml:space="preserve">04 </t>
  </si>
  <si>
    <t>05</t>
  </si>
  <si>
    <t>09</t>
  </si>
  <si>
    <t>12</t>
  </si>
  <si>
    <t>07</t>
  </si>
  <si>
    <t>06</t>
  </si>
  <si>
    <t>11</t>
  </si>
  <si>
    <t xml:space="preserve">Наименование </t>
  </si>
  <si>
    <t>10</t>
  </si>
  <si>
    <t>14</t>
  </si>
  <si>
    <t>Расходы общегосударственного характера</t>
  </si>
  <si>
    <t>2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</si>
  <si>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</si>
  <si>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Другие общегосударственные вопросы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</si>
  <si>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</si>
  <si>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</si>
  <si>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Общеэкономические вопросы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</si>
  <si>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</si>
  <si>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</si>
  <si>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</si>
  <si>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</si>
  <si>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</si>
  <si>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</si>
  <si>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</si>
  <si>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</si>
  <si>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Организация и проведение  мероприятий с детьми и молодежью</t>
  </si>
  <si>
    <t>Массовый спорт</t>
  </si>
  <si>
    <t>Стационарная медицинская помощь.</t>
  </si>
  <si>
    <t>Амбулаторная помощь</t>
  </si>
  <si>
    <t>Скорая медицинская помощь</t>
  </si>
  <si>
    <t>Охрана семьи и детства</t>
  </si>
  <si>
    <t>Периодическая печать и издательства</t>
  </si>
  <si>
    <t xml:space="preserve">Общее образование </t>
  </si>
  <si>
    <t>Культура</t>
  </si>
  <si>
    <t>Другие вопросы в области культуры, кинематографии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</si>
  <si>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</si>
  <si>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Дошкольное образоание</t>
  </si>
  <si>
    <t>Другие вопросы в области образования</t>
  </si>
  <si>
    <t>Социальное обеспечение населения</t>
  </si>
  <si>
    <t>Социальное обслуживание населения</t>
  </si>
  <si>
    <t>Другие вопросы в области социальной политики</t>
  </si>
  <si>
    <t>Мобилизационная и вневойсковая подготовка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</si>
  <si>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</si>
  <si>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на выравнивание бюджетной обеспеченности</t>
  </si>
  <si>
    <t>ВСЕГО</t>
  </si>
  <si>
    <t>Распределение бюджетных ассигнований по разделам и подразделам классификации расходов бюджета Сосновского муниципального района на 2018 - 2019 годы</t>
  </si>
  <si>
    <t>2018 год</t>
  </si>
  <si>
    <t>2019 год</t>
  </si>
  <si>
    <t>00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</si>
  <si>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</si>
  <si>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</si>
  <si>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</si>
  <si>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</si>
  <si>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</si>
  <si>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Охрана окружающей среды</t>
  </si>
  <si>
    <t>Образование</t>
  </si>
  <si>
    <t>Культура, кинематография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</si>
  <si>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</si>
  <si>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</si>
  <si>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</si>
  <si>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</si>
  <si>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</si>
  <si>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4</t>
  </si>
  <si>
    <t>5</t>
  </si>
  <si>
    <t xml:space="preserve">Приложение № 12                                                                                                                                                                                                                                                                к Решению Собрания депутатов Сосновского муниципального района                                                                                                                                                 "О бюджете Сосновского муниципального района на 2017 год                                                                                                                                              и на плановый период 2018 и 2019 годов"                                                                                                                                                                              от " 21" декабря 2016г.   №  217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</si>
</sst>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3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12" fillId="0" borderId="0" xfId="1" applyAlignment="1" applyProtection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0" fillId="0" borderId="2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64" fontId="6" fillId="0" borderId="0" xfId="3" applyNumberFormat="1" applyFont="1"/>
    <xf numFmtId="164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vertical="top" wrapText="1"/>
    </xf>
    <xf numFmtId="164" fontId="9" fillId="2" borderId="2" xfId="3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164" fontId="10" fillId="2" borderId="2" xfId="3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164" fontId="9" fillId="3" borderId="2" xfId="3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3" borderId="2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64" fontId="10" fillId="3" borderId="2" xfId="3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left" vertical="center" wrapText="1"/>
    </xf>
    <xf numFmtId="49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10" fillId="3" borderId="2" xfId="3" applyNumberFormat="1" applyFont="1" applyFill="1" applyBorder="1" applyAlignment="1">
      <alignment vertical="center" wrapText="1"/>
    </xf>
    <xf numFmtId="164" fontId="9" fillId="3" borderId="2" xfId="3" applyNumberFormat="1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49" fontId="10" fillId="3" borderId="2" xfId="0" applyNumberFormat="1" applyFont="1" applyFill="1" applyBorder="1" applyAlignment="1" applyProtection="1">
      <alignment horizontal="left" vertical="center" wrapText="1"/>
    </xf>
    <xf numFmtId="164" fontId="10" fillId="3" borderId="2" xfId="3" applyNumberFormat="1" applyFont="1" applyFill="1" applyBorder="1" applyAlignment="1">
      <alignment horizontal="center" vertical="center" wrapText="1"/>
    </xf>
    <xf numFmtId="164" fontId="9" fillId="3" borderId="2" xfId="3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left" vertical="center"/>
    </xf>
    <xf numFmtId="49" fontId="9" fillId="2" borderId="6" xfId="0" applyNumberFormat="1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showRuler="0" zoomScale="90" zoomScaleSheetLayoutView="90" zoomScalePageLayoutView="84" workbookViewId="0">
      <selection sqref="A1:E1"/>
    </sheetView>
  </sheetViews>
  <sheetFormatPr defaultColWidth="8.85546875" defaultRowHeight="12.75" x14ac:dyDescent="0.2"/>
  <cols>
    <col min="1" max="1" width="76.28515625" customWidth="1"/>
    <col min="2" max="3" width="4.42578125" customWidth="1"/>
    <col min="4" max="4" width="16.28515625" style="11" customWidth="1"/>
    <col min="5" max="5" width="16.28515625" customWidth="1"/>
    <col min="6" max="21" width="15.7109375" customWidth="1"/>
  </cols>
  <sheetData>
    <row r="1" spans="1:6" s="1" customFormat="1" ht="66.75" customHeight="1" x14ac:dyDescent="0.2">
      <c r="A1" s="40" t="s">
        <v>74</v>
      </c>
      <c r="B1" s="40"/>
      <c r="C1" s="40"/>
      <c r="D1" s="40"/>
      <c r="E1" s="40"/>
      <c r="F1" s="13"/>
    </row>
    <row r="2" spans="1:6" s="1" customFormat="1" ht="29.25" customHeight="1" x14ac:dyDescent="0.2">
      <c r="A2" s="41" t="s">
        <v>55</v>
      </c>
      <c r="B2" s="41"/>
      <c r="C2" s="41"/>
      <c r="D2" s="41"/>
      <c r="E2" s="41"/>
    </row>
    <row r="3" spans="1:6" ht="30" customHeight="1" x14ac:dyDescent="0.2">
      <c r="A3" s="41"/>
      <c r="B3" s="41"/>
      <c r="C3" s="41"/>
      <c r="D3" s="41"/>
      <c r="E3" s="41"/>
    </row>
    <row r="4" spans="1:6" ht="12.75" hidden="1" customHeight="1" x14ac:dyDescent="0.2">
      <c r="A4" s="41"/>
      <c r="B4" s="41"/>
      <c r="C4" s="41"/>
      <c r="D4" s="41"/>
      <c r="E4" s="41"/>
    </row>
    <row r="5" spans="1:6" ht="12.75" customHeight="1" x14ac:dyDescent="0.25">
      <c r="A5" s="19"/>
      <c r="B5" s="19"/>
      <c r="C5" s="19"/>
      <c r="D5" s="19"/>
    </row>
    <row r="6" spans="1:6" ht="7.5" customHeight="1" x14ac:dyDescent="0.25">
      <c r="A6" s="19"/>
      <c r="B6" s="18"/>
      <c r="C6" s="18"/>
      <c r="D6" s="19"/>
    </row>
    <row r="7" spans="1:6" ht="51.75" customHeight="1" x14ac:dyDescent="0.2">
      <c r="A7" s="3" t="s">
        <v>17</v>
      </c>
      <c r="B7" s="4" t="s">
        <v>2</v>
      </c>
      <c r="C7" s="4" t="s">
        <v>3</v>
      </c>
      <c r="D7" s="12" t="s">
        <v>56</v>
      </c>
      <c r="E7" s="12" t="s">
        <v>57</v>
      </c>
    </row>
    <row r="8" spans="1:6" x14ac:dyDescent="0.2">
      <c r="A8" s="10" t="s">
        <v>1</v>
      </c>
      <c r="B8" s="10" t="s">
        <v>21</v>
      </c>
      <c r="C8" s="10" t="s">
        <v>0</v>
      </c>
      <c r="D8" s="10" t="s">
        <v>72</v>
      </c>
      <c r="E8" s="10" t="s">
        <v>73</v>
      </c>
    </row>
    <row r="9" spans="1:6" ht="18.75" customHeight="1" x14ac:dyDescent="0.2">
      <c r="A9" s="37" t="s">
        <v>54</v>
      </c>
      <c r="B9" s="38"/>
      <c r="C9" s="39"/>
      <c r="D9" s="14">
        <f>D10+D16+D18+D21+D26+D31+D33+D38+D41+D45+D50+D52+D54</f>
        <v>1521486400</v>
      </c>
      <c r="E9" s="14">
        <f>E10+E16+E18+E21+E26+E31+E33+E38+E41+E45+E50+E52+E54</f>
        <v>1553676500</v>
      </c>
    </row>
    <row r="10" spans="1:6" ht="15.75" customHeight="1" x14ac:dyDescent="0.2">
      <c r="A10" s="23" t="s">
        <v>20</v>
      </c>
      <c r="B10" s="22" t="s">
        <v>4</v>
      </c>
      <c r="C10" s="22" t="s">
        <v>58</v>
      </c>
      <c r="D10" s="24">
        <f>D11+D12+D13+D14+D15</f>
        <v>82372164</v>
      </c>
      <c r="E10" s="24">
        <f>E11+E12+E13+E14+E15</f>
        <v>80251164</v>
      </c>
    </row>
    <row r="11" spans="1:6" ht="25.5" customHeight="1" x14ac:dyDescent="0.2">
      <c r="A11" s="21" t="s">
        <v>59</v>
      </c>
      <c r="B11" s="15" t="s">
        <v>4</v>
      </c>
      <c r="C11" s="15" t="s">
        <v>5</v>
      </c>
      <c r="D11" s="16">
        <f>1233000+360900</f>
        <v>1593900</v>
      </c>
      <c r="E11" s="16">
        <f>1233000+360900</f>
        <v>1593900</v>
      </c>
    </row>
    <row r="12" spans="1:6" ht="30" customHeight="1" x14ac:dyDescent="0.2">
      <c r="A12" s="9" t="s">
        <v>45</v>
      </c>
      <c r="B12" s="15" t="s">
        <v>4</v>
      </c>
      <c r="C12" s="15" t="s">
        <v>8</v>
      </c>
      <c r="D12" s="16">
        <f>2267440+41710+1309360</f>
        <v>3618510</v>
      </c>
      <c r="E12" s="16">
        <f>2267440+41710+1309360</f>
        <v>3618510</v>
      </c>
    </row>
    <row r="13" spans="1:6" ht="39.75" customHeight="1" x14ac:dyDescent="0.2">
      <c r="A13" s="21" t="s">
        <v>22</v>
      </c>
      <c r="B13" s="15" t="s">
        <v>4</v>
      </c>
      <c r="C13" s="15" t="s">
        <v>6</v>
      </c>
      <c r="D13" s="16">
        <f>43207800+7559000</f>
        <v>50766800</v>
      </c>
      <c r="E13" s="16">
        <f>41407800+7238000</f>
        <v>48645800</v>
      </c>
    </row>
    <row r="14" spans="1:6" ht="24.75" customHeight="1" x14ac:dyDescent="0.2">
      <c r="A14" s="9" t="s">
        <v>52</v>
      </c>
      <c r="B14" s="15" t="s">
        <v>4</v>
      </c>
      <c r="C14" s="15" t="s">
        <v>15</v>
      </c>
      <c r="D14" s="16">
        <f>2173130+13780604</f>
        <v>15953734</v>
      </c>
      <c r="E14" s="16">
        <f>2173130+13780604</f>
        <v>15953734</v>
      </c>
    </row>
    <row r="15" spans="1:6" ht="15.75" customHeight="1" x14ac:dyDescent="0.2">
      <c r="A15" s="17" t="s">
        <v>23</v>
      </c>
      <c r="B15" s="15" t="s">
        <v>4</v>
      </c>
      <c r="C15" s="15" t="s">
        <v>7</v>
      </c>
      <c r="D15" s="16">
        <f>9070830+100000+1268390</f>
        <v>10439220</v>
      </c>
      <c r="E15" s="16">
        <f>9070830+100000+1268390</f>
        <v>10439220</v>
      </c>
    </row>
    <row r="16" spans="1:6" ht="15.75" customHeight="1" x14ac:dyDescent="0.2">
      <c r="A16" s="25" t="s">
        <v>60</v>
      </c>
      <c r="B16" s="22" t="s">
        <v>5</v>
      </c>
      <c r="C16" s="22" t="s">
        <v>58</v>
      </c>
      <c r="D16" s="24">
        <f>D17</f>
        <v>2872600</v>
      </c>
      <c r="E16" s="24">
        <f>E17</f>
        <v>2872600</v>
      </c>
    </row>
    <row r="17" spans="1:8" ht="15.75" customHeight="1" x14ac:dyDescent="0.2">
      <c r="A17" s="26" t="s">
        <v>51</v>
      </c>
      <c r="B17" s="27" t="s">
        <v>5</v>
      </c>
      <c r="C17" s="27" t="s">
        <v>8</v>
      </c>
      <c r="D17" s="28">
        <v>2872600</v>
      </c>
      <c r="E17" s="28">
        <v>2872600</v>
      </c>
    </row>
    <row r="18" spans="1:8" ht="15.75" customHeight="1" x14ac:dyDescent="0.2">
      <c r="A18" s="29" t="s">
        <v>61</v>
      </c>
      <c r="B18" s="22" t="s">
        <v>8</v>
      </c>
      <c r="C18" s="22" t="s">
        <v>58</v>
      </c>
      <c r="D18" s="24">
        <f>D19+D20</f>
        <v>2682200</v>
      </c>
      <c r="E18" s="24">
        <f>E19+E20</f>
        <v>2682200</v>
      </c>
    </row>
    <row r="19" spans="1:8" ht="15.75" customHeight="1" x14ac:dyDescent="0.2">
      <c r="A19" s="30" t="s">
        <v>24</v>
      </c>
      <c r="B19" s="27" t="s">
        <v>8</v>
      </c>
      <c r="C19" s="27" t="s">
        <v>6</v>
      </c>
      <c r="D19" s="28">
        <v>2352200</v>
      </c>
      <c r="E19" s="28">
        <v>2352200</v>
      </c>
    </row>
    <row r="20" spans="1:8" ht="24.75" customHeight="1" x14ac:dyDescent="0.2">
      <c r="A20" s="26" t="s">
        <v>25</v>
      </c>
      <c r="B20" s="27" t="s">
        <v>8</v>
      </c>
      <c r="C20" s="27" t="s">
        <v>12</v>
      </c>
      <c r="D20" s="28">
        <f>330000</f>
        <v>330000</v>
      </c>
      <c r="E20" s="28">
        <v>330000</v>
      </c>
    </row>
    <row r="21" spans="1:8" ht="17.25" customHeight="1" x14ac:dyDescent="0.2">
      <c r="A21" s="29" t="s">
        <v>62</v>
      </c>
      <c r="B21" s="22" t="s">
        <v>6</v>
      </c>
      <c r="C21" s="22" t="s">
        <v>58</v>
      </c>
      <c r="D21" s="24">
        <f>D22+D23+D24+D25</f>
        <v>28397480</v>
      </c>
      <c r="E21" s="24">
        <f>E22+E23+E24+E25</f>
        <v>30937480</v>
      </c>
    </row>
    <row r="22" spans="1:8" ht="15.75" customHeight="1" x14ac:dyDescent="0.2">
      <c r="A22" s="30" t="s">
        <v>26</v>
      </c>
      <c r="B22" s="27" t="s">
        <v>10</v>
      </c>
      <c r="C22" s="27" t="s">
        <v>4</v>
      </c>
      <c r="D22" s="28">
        <f>357700</f>
        <v>357700</v>
      </c>
      <c r="E22" s="28">
        <f>357700</f>
        <v>357700</v>
      </c>
    </row>
    <row r="23" spans="1:8" ht="15.75" customHeight="1" x14ac:dyDescent="0.2">
      <c r="A23" s="26" t="s">
        <v>27</v>
      </c>
      <c r="B23" s="27" t="s">
        <v>6</v>
      </c>
      <c r="C23" s="27" t="s">
        <v>11</v>
      </c>
      <c r="D23" s="28">
        <v>99200</v>
      </c>
      <c r="E23" s="28">
        <v>99200</v>
      </c>
    </row>
    <row r="24" spans="1:8" ht="15.75" customHeight="1" x14ac:dyDescent="0.2">
      <c r="A24" s="26" t="s">
        <v>28</v>
      </c>
      <c r="B24" s="27" t="s">
        <v>6</v>
      </c>
      <c r="C24" s="27" t="s">
        <v>12</v>
      </c>
      <c r="D24" s="28">
        <f>19076000+1000000</f>
        <v>20076000</v>
      </c>
      <c r="E24" s="28">
        <f>21116000+1500000</f>
        <v>22616000</v>
      </c>
    </row>
    <row r="25" spans="1:8" ht="15.75" customHeight="1" x14ac:dyDescent="0.2">
      <c r="A25" s="30" t="s">
        <v>29</v>
      </c>
      <c r="B25" s="27" t="s">
        <v>6</v>
      </c>
      <c r="C25" s="27" t="s">
        <v>13</v>
      </c>
      <c r="D25" s="28">
        <f>200000+7664580</f>
        <v>7864580</v>
      </c>
      <c r="E25" s="28">
        <f>200000+7664580</f>
        <v>7864580</v>
      </c>
    </row>
    <row r="26" spans="1:8" ht="15.75" customHeight="1" x14ac:dyDescent="0.2">
      <c r="A26" s="25" t="s">
        <v>63</v>
      </c>
      <c r="B26" s="22" t="s">
        <v>11</v>
      </c>
      <c r="C26" s="22" t="s">
        <v>58</v>
      </c>
      <c r="D26" s="24">
        <f>D27+D28+D29+D30</f>
        <v>15650000</v>
      </c>
      <c r="E26" s="24">
        <f>E27+E28+E29+E30</f>
        <v>14650000</v>
      </c>
    </row>
    <row r="27" spans="1:8" ht="15.75" customHeight="1" x14ac:dyDescent="0.2">
      <c r="A27" s="30" t="s">
        <v>30</v>
      </c>
      <c r="B27" s="27" t="s">
        <v>11</v>
      </c>
      <c r="C27" s="27" t="s">
        <v>4</v>
      </c>
      <c r="D27" s="28">
        <f>950000+30000</f>
        <v>980000</v>
      </c>
      <c r="E27" s="28">
        <f>950000+30000</f>
        <v>980000</v>
      </c>
    </row>
    <row r="28" spans="1:8" ht="15.75" customHeight="1" x14ac:dyDescent="0.2">
      <c r="A28" s="30" t="s">
        <v>31</v>
      </c>
      <c r="B28" s="27" t="s">
        <v>11</v>
      </c>
      <c r="C28" s="27" t="s">
        <v>5</v>
      </c>
      <c r="D28" s="28">
        <f>3300000+200000</f>
        <v>3500000</v>
      </c>
      <c r="E28" s="28">
        <f>3300000+200000</f>
        <v>3500000</v>
      </c>
    </row>
    <row r="29" spans="1:8" ht="15.75" customHeight="1" x14ac:dyDescent="0.2">
      <c r="A29" s="26" t="s">
        <v>32</v>
      </c>
      <c r="B29" s="27" t="s">
        <v>11</v>
      </c>
      <c r="C29" s="27" t="s">
        <v>8</v>
      </c>
      <c r="D29" s="28">
        <f>10000000+670000</f>
        <v>10670000</v>
      </c>
      <c r="E29" s="28">
        <f>9000000+670000</f>
        <v>9670000</v>
      </c>
    </row>
    <row r="30" spans="1:8" ht="15.75" customHeight="1" x14ac:dyDescent="0.2">
      <c r="A30" s="30" t="s">
        <v>33</v>
      </c>
      <c r="B30" s="27" t="s">
        <v>11</v>
      </c>
      <c r="C30" s="27" t="s">
        <v>11</v>
      </c>
      <c r="D30" s="28">
        <v>500000</v>
      </c>
      <c r="E30" s="28">
        <f>500000</f>
        <v>500000</v>
      </c>
    </row>
    <row r="31" spans="1:8" ht="15.75" customHeight="1" x14ac:dyDescent="0.2">
      <c r="A31" s="25" t="s">
        <v>64</v>
      </c>
      <c r="B31" s="22" t="s">
        <v>15</v>
      </c>
      <c r="C31" s="22" t="s">
        <v>58</v>
      </c>
      <c r="D31" s="24">
        <f>D32</f>
        <v>100000</v>
      </c>
      <c r="E31" s="24">
        <f>E32</f>
        <v>100000</v>
      </c>
    </row>
    <row r="32" spans="1:8" ht="15.75" customHeight="1" x14ac:dyDescent="0.2">
      <c r="A32" s="30" t="s">
        <v>34</v>
      </c>
      <c r="B32" s="27" t="s">
        <v>15</v>
      </c>
      <c r="C32" s="27" t="s">
        <v>11</v>
      </c>
      <c r="D32" s="31">
        <v>100000</v>
      </c>
      <c r="E32" s="31">
        <v>100000</v>
      </c>
      <c r="F32" s="7"/>
      <c r="G32" s="42"/>
      <c r="H32" s="42"/>
    </row>
    <row r="33" spans="1:8" ht="15.75" customHeight="1" x14ac:dyDescent="0.2">
      <c r="A33" s="25" t="s">
        <v>65</v>
      </c>
      <c r="B33" s="22" t="s">
        <v>14</v>
      </c>
      <c r="C33" s="22" t="s">
        <v>58</v>
      </c>
      <c r="D33" s="32">
        <f>SUM(D34:D37)</f>
        <v>900802076</v>
      </c>
      <c r="E33" s="32">
        <f>SUM(E34:E37)</f>
        <v>930073176</v>
      </c>
      <c r="F33" s="20"/>
      <c r="G33" s="42"/>
      <c r="H33" s="42"/>
    </row>
    <row r="34" spans="1:8" ht="15.75" customHeight="1" x14ac:dyDescent="0.2">
      <c r="A34" s="26" t="s">
        <v>46</v>
      </c>
      <c r="B34" s="27" t="s">
        <v>14</v>
      </c>
      <c r="C34" s="27" t="s">
        <v>4</v>
      </c>
      <c r="D34" s="31">
        <f>289334740+15000000</f>
        <v>304334740</v>
      </c>
      <c r="E34" s="31">
        <f>288555740+29500000</f>
        <v>318055740</v>
      </c>
      <c r="F34" s="7"/>
      <c r="G34" s="42"/>
      <c r="H34" s="42"/>
    </row>
    <row r="35" spans="1:8" ht="15.75" customHeight="1" x14ac:dyDescent="0.2">
      <c r="A35" s="26" t="s">
        <v>42</v>
      </c>
      <c r="B35" s="27" t="s">
        <v>14</v>
      </c>
      <c r="C35" s="27" t="s">
        <v>5</v>
      </c>
      <c r="D35" s="31">
        <f>25000000+485498176+54852400+15000000</f>
        <v>580350576</v>
      </c>
      <c r="E35" s="31">
        <f>22500000+484230176+55670500+3500000+29500000</f>
        <v>595400676</v>
      </c>
      <c r="F35" s="7"/>
      <c r="G35" s="42"/>
      <c r="H35" s="42"/>
    </row>
    <row r="36" spans="1:8" ht="15.75" customHeight="1" x14ac:dyDescent="0.2">
      <c r="A36" s="26" t="s">
        <v>35</v>
      </c>
      <c r="B36" s="27" t="s">
        <v>14</v>
      </c>
      <c r="C36" s="27" t="s">
        <v>14</v>
      </c>
      <c r="D36" s="31">
        <v>130000</v>
      </c>
      <c r="E36" s="31">
        <v>130000</v>
      </c>
      <c r="F36" s="7"/>
      <c r="G36" s="42"/>
      <c r="H36" s="42"/>
    </row>
    <row r="37" spans="1:8" ht="15.75" customHeight="1" x14ac:dyDescent="0.2">
      <c r="A37" s="26" t="s">
        <v>47</v>
      </c>
      <c r="B37" s="27" t="s">
        <v>14</v>
      </c>
      <c r="C37" s="27" t="s">
        <v>12</v>
      </c>
      <c r="D37" s="31">
        <f>1500000+13486760+1000000</f>
        <v>15986760</v>
      </c>
      <c r="E37" s="31">
        <f>13486760+1500000+1500000</f>
        <v>16486760</v>
      </c>
      <c r="F37" s="7"/>
      <c r="G37" s="42"/>
      <c r="H37" s="42"/>
    </row>
    <row r="38" spans="1:8" ht="15.75" customHeight="1" x14ac:dyDescent="0.2">
      <c r="A38" s="29" t="s">
        <v>66</v>
      </c>
      <c r="B38" s="22" t="s">
        <v>9</v>
      </c>
      <c r="C38" s="22" t="s">
        <v>58</v>
      </c>
      <c r="D38" s="32">
        <f>D39+D40</f>
        <v>80089610</v>
      </c>
      <c r="E38" s="32">
        <f>E39+E40</f>
        <v>80339610</v>
      </c>
      <c r="F38" s="20"/>
      <c r="G38" s="42"/>
      <c r="H38" s="42"/>
    </row>
    <row r="39" spans="1:8" ht="15.75" customHeight="1" x14ac:dyDescent="0.2">
      <c r="A39" s="26" t="s">
        <v>43</v>
      </c>
      <c r="B39" s="27" t="s">
        <v>9</v>
      </c>
      <c r="C39" s="27" t="s">
        <v>4</v>
      </c>
      <c r="D39" s="31">
        <f>75186100</f>
        <v>75186100</v>
      </c>
      <c r="E39" s="31">
        <f>70936100+4500000</f>
        <v>75436100</v>
      </c>
      <c r="F39" s="7"/>
      <c r="G39" s="42"/>
      <c r="H39" s="42"/>
    </row>
    <row r="40" spans="1:8" ht="15.75" customHeight="1" x14ac:dyDescent="0.2">
      <c r="A40" s="33" t="s">
        <v>44</v>
      </c>
      <c r="B40" s="27" t="s">
        <v>9</v>
      </c>
      <c r="C40" s="27" t="s">
        <v>6</v>
      </c>
      <c r="D40" s="31">
        <f>60000+831050+18000+250980+20300+62000+200+3000+2405410+2100+726430+263240+260800</f>
        <v>4903510</v>
      </c>
      <c r="E40" s="31">
        <f>60000+831050+18000+250980+20300+62000+200+3000+2405410+2100+726430+263240+260800</f>
        <v>4903510</v>
      </c>
      <c r="F40" s="7"/>
      <c r="G40" s="42"/>
      <c r="H40" s="42"/>
    </row>
    <row r="41" spans="1:8" ht="15.75" customHeight="1" x14ac:dyDescent="0.2">
      <c r="A41" s="23" t="s">
        <v>67</v>
      </c>
      <c r="B41" s="22" t="s">
        <v>12</v>
      </c>
      <c r="C41" s="22" t="s">
        <v>58</v>
      </c>
      <c r="D41" s="32">
        <f>D42+D43+D44</f>
        <v>13049100</v>
      </c>
      <c r="E41" s="32">
        <f>E42+E43+E44</f>
        <v>13049100</v>
      </c>
      <c r="F41" s="20"/>
      <c r="G41" s="42"/>
      <c r="H41" s="42"/>
    </row>
    <row r="42" spans="1:8" ht="15.75" customHeight="1" x14ac:dyDescent="0.2">
      <c r="A42" s="34" t="s">
        <v>37</v>
      </c>
      <c r="B42" s="27" t="s">
        <v>12</v>
      </c>
      <c r="C42" s="27" t="s">
        <v>4</v>
      </c>
      <c r="D42" s="31">
        <v>3461510</v>
      </c>
      <c r="E42" s="31">
        <v>3461510</v>
      </c>
      <c r="F42" s="7"/>
      <c r="G42" s="42"/>
      <c r="H42" s="42"/>
    </row>
    <row r="43" spans="1:8" ht="15.75" customHeight="1" x14ac:dyDescent="0.2">
      <c r="A43" s="30" t="s">
        <v>38</v>
      </c>
      <c r="B43" s="27" t="s">
        <v>12</v>
      </c>
      <c r="C43" s="27" t="s">
        <v>5</v>
      </c>
      <c r="D43" s="31">
        <v>6399100</v>
      </c>
      <c r="E43" s="31">
        <v>6399100</v>
      </c>
      <c r="F43" s="7"/>
      <c r="G43" s="42"/>
      <c r="H43" s="42"/>
    </row>
    <row r="44" spans="1:8" ht="15.75" customHeight="1" x14ac:dyDescent="0.2">
      <c r="A44" s="33" t="s">
        <v>39</v>
      </c>
      <c r="B44" s="27" t="s">
        <v>12</v>
      </c>
      <c r="C44" s="27" t="s">
        <v>6</v>
      </c>
      <c r="D44" s="31">
        <v>3188490</v>
      </c>
      <c r="E44" s="31">
        <v>3188490</v>
      </c>
      <c r="F44" s="7"/>
      <c r="G44" s="42"/>
      <c r="H44" s="42"/>
    </row>
    <row r="45" spans="1:8" ht="15.75" customHeight="1" x14ac:dyDescent="0.2">
      <c r="A45" s="23" t="s">
        <v>68</v>
      </c>
      <c r="B45" s="22" t="s">
        <v>18</v>
      </c>
      <c r="C45" s="22" t="s">
        <v>58</v>
      </c>
      <c r="D45" s="32">
        <f>D46+D47+D48+D49</f>
        <v>361430170</v>
      </c>
      <c r="E45" s="32">
        <f>E46+E47+E48+E49</f>
        <v>364680170</v>
      </c>
      <c r="F45" s="20"/>
      <c r="G45" s="20"/>
      <c r="H45" s="20"/>
    </row>
    <row r="46" spans="1:8" ht="15.75" customHeight="1" x14ac:dyDescent="0.2">
      <c r="A46" s="33" t="s">
        <v>49</v>
      </c>
      <c r="B46" s="27" t="s">
        <v>18</v>
      </c>
      <c r="C46" s="27" t="s">
        <v>5</v>
      </c>
      <c r="D46" s="35">
        <v>29988600</v>
      </c>
      <c r="E46" s="35">
        <v>30253700</v>
      </c>
      <c r="F46" s="7"/>
      <c r="G46" s="7"/>
      <c r="H46" s="7"/>
    </row>
    <row r="47" spans="1:8" ht="15.75" customHeight="1" x14ac:dyDescent="0.2">
      <c r="A47" s="26" t="s">
        <v>48</v>
      </c>
      <c r="B47" s="27" t="s">
        <v>18</v>
      </c>
      <c r="C47" s="27" t="s">
        <v>8</v>
      </c>
      <c r="D47" s="35">
        <f>1500000+264902670</f>
        <v>266402670</v>
      </c>
      <c r="E47" s="35">
        <f>1500000+266688870+500000</f>
        <v>268688870</v>
      </c>
      <c r="F47" s="7"/>
      <c r="G47" s="7"/>
      <c r="H47" s="7"/>
    </row>
    <row r="48" spans="1:8" ht="15.75" customHeight="1" x14ac:dyDescent="0.2">
      <c r="A48" s="33" t="s">
        <v>40</v>
      </c>
      <c r="B48" s="27" t="s">
        <v>18</v>
      </c>
      <c r="C48" s="27" t="s">
        <v>6</v>
      </c>
      <c r="D48" s="35">
        <f>12028500+27178500+8888900</f>
        <v>48095900</v>
      </c>
      <c r="E48" s="35">
        <f>12028500+27337200+8888900</f>
        <v>48254600</v>
      </c>
      <c r="F48" s="7"/>
      <c r="G48" s="7"/>
      <c r="H48" s="7"/>
    </row>
    <row r="49" spans="1:8" ht="15.75" customHeight="1" x14ac:dyDescent="0.2">
      <c r="A49" s="26" t="s">
        <v>50</v>
      </c>
      <c r="B49" s="27" t="s">
        <v>18</v>
      </c>
      <c r="C49" s="27" t="s">
        <v>15</v>
      </c>
      <c r="D49" s="35">
        <f>16943000</f>
        <v>16943000</v>
      </c>
      <c r="E49" s="35">
        <f>17483000</f>
        <v>17483000</v>
      </c>
      <c r="F49" s="7"/>
      <c r="G49" s="7"/>
      <c r="H49" s="7"/>
    </row>
    <row r="50" spans="1:8" ht="15.75" customHeight="1" x14ac:dyDescent="0.2">
      <c r="A50" s="29" t="s">
        <v>69</v>
      </c>
      <c r="B50" s="22" t="s">
        <v>16</v>
      </c>
      <c r="C50" s="22" t="s">
        <v>58</v>
      </c>
      <c r="D50" s="36">
        <f>D51</f>
        <v>500000</v>
      </c>
      <c r="E50" s="36">
        <f>E51</f>
        <v>500000</v>
      </c>
      <c r="F50" s="20"/>
      <c r="G50" s="20"/>
      <c r="H50" s="20"/>
    </row>
    <row r="51" spans="1:8" ht="15.75" customHeight="1" x14ac:dyDescent="0.2">
      <c r="A51" s="30" t="s">
        <v>36</v>
      </c>
      <c r="B51" s="27" t="s">
        <v>16</v>
      </c>
      <c r="C51" s="27" t="s">
        <v>5</v>
      </c>
      <c r="D51" s="28">
        <v>500000</v>
      </c>
      <c r="E51" s="28">
        <v>500000</v>
      </c>
      <c r="F51" s="6"/>
      <c r="G51" s="5"/>
      <c r="H51" s="5"/>
    </row>
    <row r="52" spans="1:8" ht="15.75" customHeight="1" x14ac:dyDescent="0.2">
      <c r="A52" s="25" t="s">
        <v>70</v>
      </c>
      <c r="B52" s="22" t="s">
        <v>13</v>
      </c>
      <c r="C52" s="22" t="s">
        <v>58</v>
      </c>
      <c r="D52" s="24">
        <f>D53</f>
        <v>1900000</v>
      </c>
      <c r="E52" s="24">
        <f>E53</f>
        <v>1900000</v>
      </c>
      <c r="F52" s="6"/>
      <c r="G52" s="5"/>
      <c r="H52" s="5"/>
    </row>
    <row r="53" spans="1:8" ht="15.75" customHeight="1" x14ac:dyDescent="0.2">
      <c r="A53" s="26" t="s">
        <v>41</v>
      </c>
      <c r="B53" s="27" t="s">
        <v>13</v>
      </c>
      <c r="C53" s="27" t="s">
        <v>5</v>
      </c>
      <c r="D53" s="31">
        <v>1900000</v>
      </c>
      <c r="E53" s="31">
        <v>1900000</v>
      </c>
      <c r="F53" s="6"/>
      <c r="G53" s="5"/>
      <c r="H53" s="5"/>
    </row>
    <row r="54" spans="1:8" ht="25.5" customHeight="1" x14ac:dyDescent="0.2">
      <c r="A54" s="26" t="s">
        <v>71</v>
      </c>
      <c r="B54" s="22" t="s">
        <v>19</v>
      </c>
      <c r="C54" s="22" t="s">
        <v>58</v>
      </c>
      <c r="D54" s="31">
        <f>D55</f>
        <v>31641000</v>
      </c>
      <c r="E54" s="31">
        <f>E55</f>
        <v>31641000</v>
      </c>
      <c r="F54" s="6"/>
      <c r="G54" s="5"/>
      <c r="H54" s="5"/>
    </row>
    <row r="55" spans="1:8" ht="15.75" customHeight="1" x14ac:dyDescent="0.2">
      <c r="A55" s="26" t="s">
        <v>53</v>
      </c>
      <c r="B55" s="27" t="s">
        <v>19</v>
      </c>
      <c r="C55" s="27" t="s">
        <v>4</v>
      </c>
      <c r="D55" s="28">
        <v>31641000</v>
      </c>
      <c r="E55" s="28">
        <v>31641000</v>
      </c>
    </row>
    <row r="56" spans="1:8" x14ac:dyDescent="0.2">
      <c r="A56" s="2"/>
      <c r="B56" s="2"/>
      <c r="C56" s="2"/>
    </row>
    <row r="57" spans="1:8" x14ac:dyDescent="0.2">
      <c r="A57" s="2"/>
      <c r="B57" s="2"/>
      <c r="C57" s="2"/>
    </row>
    <row r="58" spans="1:8" ht="16.5" x14ac:dyDescent="0.25">
      <c r="A58" s="8"/>
      <c r="B58" s="2"/>
      <c r="C58" s="2"/>
    </row>
    <row r="59" spans="1:8" x14ac:dyDescent="0.2">
      <c r="A59" s="2"/>
      <c r="B59" s="2"/>
      <c r="C59" s="2"/>
    </row>
    <row r="60" spans="1:8" x14ac:dyDescent="0.2">
      <c r="A60" s="2"/>
      <c r="B60" s="2"/>
      <c r="C60" s="2"/>
    </row>
    <row r="61" spans="1:8" x14ac:dyDescent="0.2">
      <c r="A61" s="2"/>
      <c r="B61" s="2"/>
      <c r="C61" s="2"/>
    </row>
    <row r="62" spans="1:8" x14ac:dyDescent="0.2">
      <c r="A62" s="2"/>
      <c r="B62" s="2"/>
      <c r="C62" s="2"/>
    </row>
    <row r="63" spans="1:8" x14ac:dyDescent="0.2">
      <c r="A63" s="2"/>
      <c r="B63" s="2"/>
      <c r="C63" s="2"/>
    </row>
    <row r="64" spans="1:8" x14ac:dyDescent="0.2">
      <c r="A64" s="2"/>
      <c r="B64" s="2"/>
      <c r="C64" s="2"/>
    </row>
    <row r="65" spans="1:3" x14ac:dyDescent="0.2">
      <c r="A65" s="2"/>
      <c r="B65" s="2"/>
      <c r="C65" s="2"/>
    </row>
    <row r="66" spans="1:3" x14ac:dyDescent="0.2">
      <c r="A66" s="2"/>
      <c r="B66" s="2"/>
      <c r="C66" s="2"/>
    </row>
    <row r="67" spans="1:3" x14ac:dyDescent="0.2">
      <c r="A67" s="2"/>
      <c r="B67" s="2"/>
      <c r="C67" s="2"/>
    </row>
    <row r="68" spans="1:3" x14ac:dyDescent="0.2">
      <c r="A68" s="2"/>
      <c r="B68" s="2"/>
      <c r="C68" s="2"/>
    </row>
    <row r="69" spans="1:3" x14ac:dyDescent="0.2">
      <c r="A69" s="2"/>
      <c r="B69" s="2"/>
      <c r="C69" s="2"/>
    </row>
    <row r="70" spans="1:3" x14ac:dyDescent="0.2">
      <c r="A70" s="2"/>
      <c r="B70" s="2"/>
      <c r="C70" s="2"/>
    </row>
    <row r="71" spans="1:3" x14ac:dyDescent="0.2">
      <c r="A71" s="2"/>
      <c r="B71" s="2"/>
      <c r="C71" s="2"/>
    </row>
    <row r="72" spans="1:3" x14ac:dyDescent="0.2">
      <c r="A72" s="2"/>
      <c r="B72" s="2"/>
      <c r="C72" s="2"/>
    </row>
    <row r="73" spans="1:3" x14ac:dyDescent="0.2">
      <c r="A73" s="2"/>
      <c r="B73" s="2"/>
      <c r="C73" s="2"/>
    </row>
    <row r="74" spans="1:3" x14ac:dyDescent="0.2">
      <c r="A74" s="2"/>
      <c r="B74" s="2"/>
      <c r="C74" s="2"/>
    </row>
    <row r="75" spans="1:3" x14ac:dyDescent="0.2">
      <c r="A75" s="2"/>
      <c r="B75" s="2"/>
      <c r="C75" s="2"/>
    </row>
    <row r="76" spans="1:3" x14ac:dyDescent="0.2">
      <c r="A76" s="2"/>
      <c r="B76" s="2"/>
      <c r="C76" s="2"/>
    </row>
    <row r="77" spans="1:3" x14ac:dyDescent="0.2">
      <c r="A77" s="2"/>
      <c r="B77" s="2"/>
      <c r="C77" s="2"/>
    </row>
    <row r="78" spans="1:3" x14ac:dyDescent="0.2">
      <c r="A78" s="2"/>
      <c r="B78" s="2"/>
      <c r="C78" s="2"/>
    </row>
    <row r="79" spans="1:3" x14ac:dyDescent="0.2">
      <c r="A79" s="2"/>
      <c r="B79" s="2"/>
      <c r="C79" s="2"/>
    </row>
    <row r="80" spans="1:3" x14ac:dyDescent="0.2">
      <c r="A80" s="2"/>
      <c r="B80" s="2"/>
      <c r="C80" s="2"/>
    </row>
    <row r="81" spans="1:3" x14ac:dyDescent="0.2">
      <c r="A81" s="2"/>
      <c r="B81" s="2"/>
      <c r="C81" s="2"/>
    </row>
    <row r="82" spans="1:3" x14ac:dyDescent="0.2">
      <c r="A82" s="2"/>
      <c r="B82" s="2"/>
      <c r="C82" s="2"/>
    </row>
    <row r="83" spans="1:3" x14ac:dyDescent="0.2">
      <c r="A83" s="2"/>
      <c r="B83" s="2"/>
      <c r="C83" s="2"/>
    </row>
    <row r="84" spans="1:3" x14ac:dyDescent="0.2">
      <c r="A84" s="2"/>
      <c r="B84" s="2"/>
      <c r="C84" s="2"/>
    </row>
    <row r="85" spans="1:3" x14ac:dyDescent="0.2">
      <c r="A85" s="2"/>
      <c r="B85" s="2"/>
      <c r="C85" s="2"/>
    </row>
    <row r="86" spans="1:3" x14ac:dyDescent="0.2">
      <c r="A86" s="2"/>
      <c r="B86" s="2"/>
      <c r="C86" s="2"/>
    </row>
    <row r="87" spans="1:3" x14ac:dyDescent="0.2">
      <c r="A87" s="2"/>
      <c r="B87" s="2"/>
      <c r="C87" s="2"/>
    </row>
    <row r="88" spans="1:3" x14ac:dyDescent="0.2">
      <c r="A88" s="2"/>
      <c r="B88" s="2"/>
      <c r="C88" s="2"/>
    </row>
    <row r="89" spans="1:3" x14ac:dyDescent="0.2">
      <c r="A89" s="2"/>
      <c r="B89" s="2"/>
      <c r="C89" s="2"/>
    </row>
    <row r="90" spans="1:3" x14ac:dyDescent="0.2">
      <c r="A90" s="2"/>
      <c r="B90" s="2"/>
      <c r="C90" s="2"/>
    </row>
    <row r="91" spans="1:3" x14ac:dyDescent="0.2">
      <c r="A91" s="2"/>
      <c r="B91" s="2"/>
      <c r="C91" s="2"/>
    </row>
    <row r="92" spans="1:3" x14ac:dyDescent="0.2">
      <c r="A92" s="2"/>
      <c r="B92" s="2"/>
      <c r="C92" s="2"/>
    </row>
    <row r="93" spans="1:3" x14ac:dyDescent="0.2">
      <c r="A93" s="2"/>
      <c r="B93" s="2"/>
      <c r="C93" s="2"/>
    </row>
    <row r="94" spans="1:3" x14ac:dyDescent="0.2">
      <c r="A94" s="2"/>
      <c r="B94" s="2"/>
      <c r="C94" s="2"/>
    </row>
    <row r="95" spans="1:3" x14ac:dyDescent="0.2">
      <c r="A95" s="2"/>
      <c r="B95" s="2"/>
      <c r="C95" s="2"/>
    </row>
    <row r="96" spans="1:3" x14ac:dyDescent="0.2">
      <c r="A96" s="2"/>
      <c r="B96" s="2"/>
      <c r="C96" s="2"/>
    </row>
    <row r="97" spans="1:3" x14ac:dyDescent="0.2">
      <c r="A97" s="2"/>
      <c r="B97" s="2"/>
      <c r="C97" s="2"/>
    </row>
    <row r="98" spans="1:3" x14ac:dyDescent="0.2">
      <c r="A98" s="2"/>
      <c r="B98" s="2"/>
      <c r="C98" s="2"/>
    </row>
    <row r="99" spans="1:3" x14ac:dyDescent="0.2">
      <c r="A99" s="2"/>
      <c r="B99" s="2"/>
      <c r="C99" s="2"/>
    </row>
    <row r="100" spans="1:3" x14ac:dyDescent="0.2">
      <c r="A100" s="2"/>
      <c r="B100" s="2"/>
      <c r="C100" s="2"/>
    </row>
    <row r="101" spans="1:3" x14ac:dyDescent="0.2">
      <c r="A101" s="2"/>
      <c r="B101" s="2"/>
      <c r="C101" s="2"/>
    </row>
    <row r="102" spans="1:3" x14ac:dyDescent="0.2">
      <c r="A102" s="2"/>
      <c r="B102" s="2"/>
      <c r="C102" s="2"/>
    </row>
    <row r="103" spans="1:3" x14ac:dyDescent="0.2">
      <c r="A103" s="2"/>
      <c r="B103" s="2"/>
      <c r="C103" s="2"/>
    </row>
    <row r="104" spans="1:3" x14ac:dyDescent="0.2">
      <c r="A104" s="2"/>
      <c r="B104" s="2"/>
      <c r="C104" s="2"/>
    </row>
    <row r="105" spans="1:3" x14ac:dyDescent="0.2">
      <c r="A105" s="2"/>
      <c r="B105" s="2"/>
      <c r="C105" s="2"/>
    </row>
    <row r="106" spans="1:3" x14ac:dyDescent="0.2">
      <c r="A106" s="2"/>
      <c r="B106" s="2"/>
      <c r="C106" s="2"/>
    </row>
    <row r="107" spans="1:3" x14ac:dyDescent="0.2">
      <c r="A107" s="2"/>
      <c r="B107" s="2"/>
      <c r="C107" s="2"/>
    </row>
    <row r="108" spans="1:3" x14ac:dyDescent="0.2">
      <c r="A108" s="2"/>
      <c r="B108" s="2"/>
      <c r="C108" s="2"/>
    </row>
  </sheetData>
  <mergeCells count="5">
    <mergeCell ref="A9:C9"/>
    <mergeCell ref="A1:E1"/>
    <mergeCell ref="A2:E4"/>
    <mergeCell ref="H32:H44"/>
    <mergeCell ref="G32:G44"/>
  </mergeCells>
  <phoneticPr fontId="7" type="noConversion"/>
  <pageMargins left="0.78740157480314965" right="0.31496062992125984" top="0.39370078740157483" bottom="0.39370078740157483" header="0.19685039370078741" footer="0.19685039370078741"/>
  <pageSetup paperSize="9" scale="74" fitToHeight="0" orientation="portrait" r:id="rId1"/>
  <headerFooter scaleWithDoc="0">
    <oddFooter>&amp;C&amp;P</oddFooter>
  </headerFooter>
  <rowBreaks count="1" manualBreakCount="1">
    <brk id="5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2018-2019</vt:lpstr>
      <vt:lpstr>'2018-2019'!BFT_Print_Titles</vt:lpstr>
      <vt:lpstr>'2018-2019'!Заголовки_для_печати</vt:lpstr>
      <vt:lpstr>'2018-2019'!Область_печати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2016-12-06T09:01:29Z</cp:lastPrinted>
  <dcterms:created xsi:type="dcterms:W3CDTF">1996-10-08T23:32:33Z</dcterms:created>
  <dcterms:modified xsi:type="dcterms:W3CDTF">2016-12-23T09:18:52Z</dcterms:modified>
</cp:coreProperties>
</file>